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C:\Users\pos3\Desktop\Бюджет 2024-2025гг\"/>
    </mc:Choice>
  </mc:AlternateContent>
  <xr:revisionPtr revIDLastSave="0" documentId="13_ncr:1_{1B6C343B-8A48-42C4-AC55-8DAB99923994}" xr6:coauthVersionLast="40" xr6:coauthVersionMax="40" xr10:uidLastSave="{00000000-0000-0000-0000-000000000000}"/>
  <bookViews>
    <workbookView xWindow="630" yWindow="645" windowWidth="22695" windowHeight="9285" xr2:uid="{00000000-000D-0000-FFFF-FFFF00000000}"/>
  </bookViews>
  <sheets>
    <sheet name="Доходы" sheetId="2" r:id="rId1"/>
    <sheet name="Расходы" sheetId="3" r:id="rId2"/>
  </sheets>
  <definedNames>
    <definedName name="_xlnm.Print_Titles" localSheetId="0">Доходы!$15:$17</definedName>
    <definedName name="_xlnm.Print_Titles" localSheetId="1">Расходы!$1:$3</definedName>
    <definedName name="_xlnm.Print_Area" localSheetId="1">Расходы!$A$1:$H$31</definedName>
  </definedNames>
  <calcPr calcId="191029"/>
</workbook>
</file>

<file path=xl/calcChain.xml><?xml version="1.0" encoding="utf-8"?>
<calcChain xmlns="http://schemas.openxmlformats.org/spreadsheetml/2006/main">
  <c r="G25" i="3" l="1"/>
  <c r="F7" i="3" l="1"/>
  <c r="G29" i="3"/>
  <c r="H29" i="3"/>
  <c r="F29" i="3"/>
  <c r="G27" i="3"/>
  <c r="H27" i="3"/>
  <c r="F27" i="3"/>
  <c r="H25" i="3"/>
  <c r="F25" i="3"/>
  <c r="G22" i="3"/>
  <c r="H22" i="3"/>
  <c r="F22" i="3"/>
  <c r="G19" i="3"/>
  <c r="H19" i="3"/>
  <c r="F19" i="3"/>
  <c r="G17" i="3"/>
  <c r="H17" i="3"/>
  <c r="F17" i="3"/>
  <c r="G15" i="3"/>
  <c r="H15" i="3"/>
  <c r="F15" i="3"/>
  <c r="G9" i="3"/>
  <c r="G7" i="3" s="1"/>
  <c r="H9" i="3"/>
  <c r="F9" i="3"/>
  <c r="G21" i="2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9" i="3"/>
  <c r="E30" i="3"/>
  <c r="E7" i="3"/>
  <c r="D7" i="3"/>
  <c r="D9" i="3"/>
  <c r="D17" i="3"/>
  <c r="D19" i="3"/>
  <c r="D22" i="3"/>
  <c r="D25" i="3"/>
  <c r="D27" i="3"/>
  <c r="D15" i="3"/>
  <c r="C15" i="3"/>
  <c r="C22" i="3"/>
  <c r="C25" i="3"/>
  <c r="C27" i="3"/>
  <c r="C29" i="3"/>
  <c r="C9" i="3"/>
  <c r="C19" i="3"/>
  <c r="D21" i="2"/>
  <c r="H7" i="3" l="1"/>
  <c r="C7" i="3"/>
  <c r="E40" i="2"/>
  <c r="E43" i="2"/>
  <c r="E26" i="2"/>
  <c r="D26" i="2"/>
  <c r="I53" i="2" l="1"/>
  <c r="G53" i="2"/>
  <c r="E48" i="2" l="1"/>
  <c r="F61" i="2"/>
  <c r="E62" i="2"/>
  <c r="D62" i="2"/>
  <c r="E21" i="2"/>
  <c r="D32" i="2"/>
  <c r="D20" i="2" l="1"/>
  <c r="H53" i="2"/>
  <c r="E57" i="2" l="1"/>
  <c r="E32" i="2"/>
  <c r="E20" i="2" s="1"/>
  <c r="E46" i="2" l="1"/>
  <c r="E18" i="2" s="1"/>
  <c r="D57" i="2"/>
  <c r="D53" i="2"/>
  <c r="D48" i="2"/>
  <c r="D46" i="2" l="1"/>
  <c r="D18" i="2" s="1"/>
  <c r="H57" i="2"/>
  <c r="I57" i="2"/>
  <c r="G57" i="2"/>
  <c r="H48" i="2"/>
  <c r="I48" i="2"/>
  <c r="G48" i="2"/>
  <c r="H32" i="2"/>
  <c r="I32" i="2"/>
  <c r="G32" i="2"/>
  <c r="I26" i="2"/>
  <c r="H26" i="2"/>
  <c r="G26" i="2"/>
  <c r="H21" i="2"/>
  <c r="I21" i="2"/>
  <c r="I46" i="2" l="1"/>
  <c r="H46" i="2"/>
  <c r="G20" i="2"/>
  <c r="I20" i="2"/>
  <c r="G46" i="2"/>
  <c r="H20" i="2"/>
  <c r="F22" i="2"/>
  <c r="F23" i="2"/>
  <c r="F24" i="2"/>
  <c r="F25" i="2"/>
  <c r="F27" i="2"/>
  <c r="F28" i="2"/>
  <c r="F29" i="2"/>
  <c r="F30" i="2"/>
  <c r="F31" i="2"/>
  <c r="F33" i="2"/>
  <c r="F34" i="2"/>
  <c r="F35" i="2"/>
  <c r="F36" i="2"/>
  <c r="F37" i="2"/>
  <c r="F38" i="2"/>
  <c r="F39" i="2"/>
  <c r="F41" i="2"/>
  <c r="F46" i="2"/>
  <c r="F50" i="2"/>
  <c r="F52" i="2"/>
  <c r="F53" i="2"/>
  <c r="F54" i="2"/>
  <c r="F55" i="2"/>
  <c r="F56" i="2"/>
  <c r="F58" i="2"/>
  <c r="F59" i="2"/>
  <c r="F21" i="2"/>
  <c r="F26" i="2"/>
  <c r="F32" i="2"/>
  <c r="F48" i="2"/>
  <c r="F57" i="2"/>
  <c r="I18" i="2" l="1"/>
  <c r="H18" i="2"/>
  <c r="G18" i="2"/>
  <c r="F49" i="2"/>
  <c r="F60" i="2"/>
  <c r="F47" i="2"/>
  <c r="F18" i="2" l="1"/>
  <c r="F20" i="2"/>
</calcChain>
</file>

<file path=xl/sharedStrings.xml><?xml version="1.0" encoding="utf-8"?>
<sst xmlns="http://schemas.openxmlformats.org/spreadsheetml/2006/main" count="222" uniqueCount="165">
  <si>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</si>
  <si>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декабря 2018 г.</t>
  </si>
  <si>
    <t xml:space="preserve">Наименование финансового органа </t>
  </si>
  <si>
    <t>Утуликское сельское поселение</t>
  </si>
  <si>
    <t xml:space="preserve">Наименование бюджета </t>
  </si>
  <si>
    <t>Бюджет сельских поселений</t>
  </si>
  <si>
    <t>Периодичность: месячная, квартальная, годовая</t>
  </si>
  <si>
    <t xml:space="preserve">Единица измерения:  руб. </t>
  </si>
  <si>
    <t>Код стро-ки</t>
  </si>
  <si>
    <t>1</t>
  </si>
  <si>
    <t>2</t>
  </si>
  <si>
    <t>3</t>
  </si>
  <si>
    <t>4</t>
  </si>
  <si>
    <t>5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</si>
  <si>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</si>
  <si>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</si>
  <si>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</si>
  <si>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</si>
  <si>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</si>
  <si>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</si>
  <si>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</si>
  <si>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</si>
  <si>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</si>
  <si>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</si>
  <si>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</si>
  <si>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</si>
  <si>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</si>
  <si>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</si>
  <si>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</si>
  <si>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</si>
  <si>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</si>
  <si>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</si>
  <si>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</si>
  <si>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</si>
  <si>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</si>
  <si>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</si>
  <si>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</si>
  <si>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</si>
  <si>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</si>
  <si>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</si>
  <si>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</si>
  <si>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</si>
  <si>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</si>
  <si>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</si>
  <si>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</si>
  <si>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</si>
  <si>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</si>
  <si>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</si>
  <si>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</si>
  <si>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</si>
  <si>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</si>
  <si>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</si>
  <si>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</si>
  <si>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</si>
  <si>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</si>
  <si>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</si>
  <si>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</si>
  <si>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</si>
  <si>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</si>
  <si>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</si>
  <si>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</si>
  <si>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</si>
  <si>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</si>
  <si>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</si>
  <si>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</si>
  <si>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</si>
  <si>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</si>
  <si>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</si>
  <si>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</si>
  <si>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</si>
  <si>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</si>
  <si>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</si>
  <si>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</si>
  <si>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</si>
  <si>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</si>
  <si>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</si>
  <si>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000 2021500110 0000 151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</si>
  <si>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</si>
  <si>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</si>
  <si>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</si>
  <si>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</si>
  <si>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</si>
  <si>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</si>
  <si>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</si>
  <si>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000 2022555510 0000 151</t>
  </si>
  <si>
    <t xml:space="preserve">  Прочие субсидии</t>
  </si>
  <si>
    <t xml:space="preserve"> 000 2022999900 0000 151</t>
  </si>
  <si>
    <t xml:space="preserve">  Прочие субсидии бюджетам сельских поселений</t>
  </si>
  <si>
    <t xml:space="preserve"> 000 2022999910 0000 151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</si>
  <si>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</si>
  <si>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</si>
  <si>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</si>
  <si>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</si>
  <si>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</si>
  <si>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</si>
  <si>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</si>
  <si>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</si>
  <si>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</si>
  <si>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000 2023511810 0000 151</t>
  </si>
  <si>
    <t>""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</si>
  <si>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</si>
  <si>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</si>
  <si>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</si>
  <si>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</si>
  <si>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</si>
  <si>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</si>
  <si>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</si>
  <si>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</si>
  <si>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</si>
  <si>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Обеспечение пожарной безопасности</t>
  </si>
  <si>
    <t xml:space="preserve">  НАЦИОНАЛЬНАЯ ЭКОНОМИКА</t>
  </si>
  <si>
    <t xml:space="preserve">  Общеэкономические вопросы</t>
  </si>
  <si>
    <t xml:space="preserve">  Дорожное хозяйство (дорожные фонды)</t>
  </si>
  <si>
    <t xml:space="preserve">  ЖИЛИЩНО-КОММУНАЛЬНОЕ ХОЗЯЙСТВО</t>
  </si>
  <si>
    <t xml:space="preserve">  Благоустройство</t>
  </si>
  <si>
    <t xml:space="preserve">  КУЛЬТУРА, КИНЕМАТОГРАФИЯ</t>
  </si>
  <si>
    <t xml:space="preserve">  Культура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</si>
  <si>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</si>
  <si>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Прочие межбюджетные трансферты общего характера</t>
  </si>
  <si>
    <t>Показатель</t>
  </si>
  <si>
    <t>КБК</t>
  </si>
  <si>
    <t>Отклонение, %</t>
  </si>
  <si>
    <t xml:space="preserve">  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</si>
  <si>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</si>
  <si>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000 2021600100 0000 151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</si>
  <si>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</si>
  <si>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</si>
  <si>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000 2024000000 0000 151</t>
  </si>
  <si>
    <t xml:space="preserve"> 000 2024999900 0000 151</t>
  </si>
  <si>
    <t xml:space="preserve">  ПРОЧИЕ БЕЗВОЗМЕЗДНЫЕ ПОСТУПЛЕНИЯ</t>
  </si>
  <si>
    <t xml:space="preserve"> 000 2070000000 0000 000</t>
  </si>
  <si>
    <t>2024г</t>
  </si>
  <si>
    <t>2025г</t>
  </si>
  <si>
    <t>Прочие межбюджетные трансферты, передаваемые бюджетам сельских поселений</t>
  </si>
  <si>
    <t xml:space="preserve"> 000 2024999900 0000 150</t>
  </si>
  <si>
    <t xml:space="preserve"> 000 1160202002 0000 140</t>
  </si>
  <si>
    <t>ПРОЧИЕ НЕНАЛОГОВЫЕ ДОХОДЫ</t>
  </si>
  <si>
    <t xml:space="preserve"> 000 1170000000 0000 180</t>
  </si>
  <si>
    <t>5=4/3</t>
  </si>
  <si>
    <t>Обеспечение проведения выборов</t>
  </si>
  <si>
    <t> 0,0</t>
  </si>
  <si>
    <t>0,0 </t>
  </si>
  <si>
    <t>Коммунальное хозяйство</t>
  </si>
  <si>
    <t>0100</t>
  </si>
  <si>
    <t>0102</t>
  </si>
  <si>
    <t>0104</t>
  </si>
  <si>
    <t>0107</t>
  </si>
  <si>
    <t>0111</t>
  </si>
  <si>
    <t>0113</t>
  </si>
  <si>
    <t>0200</t>
  </si>
  <si>
    <t>0203</t>
  </si>
  <si>
    <t>0300</t>
  </si>
  <si>
    <t>0310</t>
  </si>
  <si>
    <t>0400</t>
  </si>
  <si>
    <t>0401</t>
  </si>
  <si>
    <t>0409</t>
  </si>
  <si>
    <t>0500</t>
  </si>
  <si>
    <t>0502</t>
  </si>
  <si>
    <t>0503</t>
  </si>
  <si>
    <t>0800</t>
  </si>
  <si>
    <t>0801</t>
  </si>
  <si>
    <t>Ожидаемая оценка исполнения бюджета за 2023  год</t>
  </si>
  <si>
    <t>Решение Думы №4/4-5сд от 29.12.2022г</t>
  </si>
  <si>
    <t>Ожидаемая оценка 2023г</t>
  </si>
  <si>
    <t>2026г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</si>
</sst>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\ _₽"/>
    <numFmt numFmtId="166" formatCode="0.0"/>
  </numFmts>
  <fonts count="2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  <scheme val="minor"/>
    </font>
    <font>
      <sz val="9"/>
      <name val="Calibri"/>
      <family val="2"/>
      <scheme val="minor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14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2" xfId="3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7" fillId="0" borderId="4" xfId="10" applyProtection="1">
      <alignment horizontal="center"/>
      <protection locked="0"/>
    </xf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4" fillId="0" borderId="7" xfId="15" applyProtection="1">
      <alignment horizontal="center"/>
      <protection locked="0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164" fontId="7" fillId="0" borderId="9" xfId="22" applyProtection="1">
      <alignment horizontal="center"/>
      <protection locked="0"/>
    </xf>
    <xf numFmtId="49" fontId="7" fillId="0" borderId="1" xfId="23" applyProtection="1"/>
    <xf numFmtId="0" fontId="7" fillId="0" borderId="10" xfId="25" applyProtection="1">
      <alignment horizontal="center"/>
      <protection locked="0"/>
    </xf>
    <xf numFmtId="49" fontId="7" fillId="0" borderId="11" xfId="27" applyProtection="1">
      <alignment horizontal="center"/>
      <protection locked="0"/>
    </xf>
    <xf numFmtId="49" fontId="7" fillId="0" borderId="9" xfId="29" applyProtection="1">
      <alignment horizontal="center"/>
      <protection locked="0"/>
    </xf>
    <xf numFmtId="0" fontId="7" fillId="0" borderId="13" xfId="30" applyNumberFormat="1" applyProtection="1">
      <alignment horizontal="left"/>
    </xf>
    <xf numFmtId="49" fontId="7" fillId="0" borderId="13" xfId="31" applyProtection="1"/>
    <xf numFmtId="0" fontId="7" fillId="0" borderId="9" xfId="32" applyProtection="1">
      <alignment horizontal="center"/>
      <protection locked="0"/>
    </xf>
    <xf numFmtId="49" fontId="7" fillId="0" borderId="14" xfId="33" applyProtection="1">
      <alignment horizontal="center"/>
      <protection locked="0"/>
    </xf>
    <xf numFmtId="0" fontId="10" fillId="0" borderId="1" xfId="34" applyNumberFormat="1" applyProtection="1"/>
    <xf numFmtId="0" fontId="10" fillId="0" borderId="15" xfId="35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9" applyProtection="1">
      <alignment horizontal="center"/>
    </xf>
    <xf numFmtId="0" fontId="7" fillId="0" borderId="1" xfId="60" applyNumberFormat="1" applyBorder="1" applyProtection="1">
      <alignment horizontal="left"/>
    </xf>
    <xf numFmtId="49" fontId="7" fillId="0" borderId="1" xfId="61" applyBorder="1" applyProtection="1"/>
    <xf numFmtId="0" fontId="7" fillId="0" borderId="1" xfId="62" applyNumberFormat="1" applyBorder="1" applyProtection="1"/>
    <xf numFmtId="0" fontId="4" fillId="0" borderId="1" xfId="63" applyNumberFormat="1" applyBorder="1" applyProtection="1"/>
    <xf numFmtId="0" fontId="18" fillId="0" borderId="1" xfId="5" applyNumberFormat="1" applyFont="1" applyProtection="1"/>
    <xf numFmtId="0" fontId="19" fillId="0" borderId="1" xfId="7" applyNumberFormat="1" applyFont="1" applyProtection="1"/>
    <xf numFmtId="0" fontId="20" fillId="0" borderId="0" xfId="0" applyFont="1" applyProtection="1">
      <protection locked="0"/>
    </xf>
    <xf numFmtId="49" fontId="18" fillId="0" borderId="16" xfId="36" applyFont="1" applyProtection="1">
      <alignment horizontal="center" vertical="center" wrapText="1"/>
    </xf>
    <xf numFmtId="49" fontId="18" fillId="0" borderId="4" xfId="37" applyFont="1" applyProtection="1">
      <alignment horizontal="center" vertical="center" wrapText="1"/>
    </xf>
    <xf numFmtId="49" fontId="18" fillId="0" borderId="50" xfId="37" applyFont="1" applyBorder="1" applyProtection="1">
      <alignment horizontal="center" vertical="center" wrapText="1"/>
    </xf>
    <xf numFmtId="49" fontId="18" fillId="0" borderId="53" xfId="37" applyFont="1" applyBorder="1" applyProtection="1">
      <alignment horizontal="center" vertical="center" wrapText="1"/>
    </xf>
    <xf numFmtId="0" fontId="18" fillId="0" borderId="56" xfId="11" applyNumberFormat="1" applyFont="1" applyBorder="1" applyAlignment="1" applyProtection="1">
      <alignment horizontal="center"/>
    </xf>
    <xf numFmtId="0" fontId="19" fillId="0" borderId="56" xfId="7" applyNumberFormat="1" applyFont="1" applyBorder="1" applyAlignment="1" applyProtection="1">
      <alignment horizontal="center"/>
    </xf>
    <xf numFmtId="0" fontId="20" fillId="0" borderId="56" xfId="0" applyFont="1" applyBorder="1" applyAlignment="1" applyProtection="1">
      <alignment horizontal="center"/>
      <protection locked="0"/>
    </xf>
    <xf numFmtId="0" fontId="18" fillId="0" borderId="17" xfId="38" applyNumberFormat="1" applyFont="1" applyProtection="1">
      <alignment horizontal="left" wrapText="1"/>
    </xf>
    <xf numFmtId="49" fontId="18" fillId="0" borderId="18" xfId="39" applyFont="1" applyProtection="1">
      <alignment horizontal="center" wrapText="1"/>
    </xf>
    <xf numFmtId="49" fontId="18" fillId="0" borderId="19" xfId="40" applyFont="1" applyProtection="1">
      <alignment horizontal="center"/>
    </xf>
    <xf numFmtId="4" fontId="18" fillId="0" borderId="16" xfId="41" applyFont="1" applyProtection="1">
      <alignment horizontal="right"/>
    </xf>
    <xf numFmtId="3" fontId="18" fillId="0" borderId="55" xfId="42" applyNumberFormat="1" applyFont="1" applyBorder="1" applyAlignment="1" applyProtection="1">
      <alignment horizontal="right"/>
    </xf>
    <xf numFmtId="165" fontId="18" fillId="0" borderId="52" xfId="16" applyNumberFormat="1" applyFont="1" applyBorder="1" applyProtection="1"/>
    <xf numFmtId="0" fontId="18" fillId="0" borderId="22" xfId="44" applyNumberFormat="1" applyFont="1" applyProtection="1">
      <alignment horizontal="left" wrapText="1" indent="1"/>
    </xf>
    <xf numFmtId="49" fontId="18" fillId="0" borderId="23" xfId="45" applyFont="1" applyProtection="1">
      <alignment horizontal="center" wrapText="1"/>
    </xf>
    <xf numFmtId="49" fontId="18" fillId="0" borderId="24" xfId="46" applyFont="1" applyProtection="1">
      <alignment horizontal="center"/>
    </xf>
    <xf numFmtId="165" fontId="18" fillId="0" borderId="49" xfId="16" applyNumberFormat="1" applyFont="1" applyBorder="1" applyProtection="1"/>
    <xf numFmtId="165" fontId="19" fillId="0" borderId="49" xfId="7" applyNumberFormat="1" applyFont="1" applyBorder="1" applyProtection="1"/>
    <xf numFmtId="165" fontId="20" fillId="0" borderId="49" xfId="0" applyNumberFormat="1" applyFont="1" applyBorder="1" applyProtection="1">
      <protection locked="0"/>
    </xf>
    <xf numFmtId="0" fontId="18" fillId="0" borderId="20" xfId="49" applyNumberFormat="1" applyFont="1" applyProtection="1">
      <alignment horizontal="left" wrapText="1" indent="2"/>
    </xf>
    <xf numFmtId="49" fontId="18" fillId="0" borderId="27" xfId="50" applyFont="1" applyProtection="1">
      <alignment horizontal="center"/>
    </xf>
    <xf numFmtId="49" fontId="18" fillId="0" borderId="16" xfId="51" applyFont="1" applyProtection="1">
      <alignment horizontal="center"/>
    </xf>
    <xf numFmtId="165" fontId="18" fillId="0" borderId="49" xfId="7" applyNumberFormat="1" applyFont="1" applyBorder="1" applyProtection="1"/>
    <xf numFmtId="165" fontId="22" fillId="0" borderId="49" xfId="0" applyNumberFormat="1" applyFont="1" applyBorder="1" applyProtection="1">
      <protection locked="0"/>
    </xf>
    <xf numFmtId="0" fontId="18" fillId="0" borderId="25" xfId="49" applyNumberFormat="1" applyFont="1" applyBorder="1" applyProtection="1">
      <alignment horizontal="left" wrapText="1" indent="2"/>
    </xf>
    <xf numFmtId="49" fontId="18" fillId="0" borderId="23" xfId="50" applyFont="1" applyBorder="1" applyProtection="1">
      <alignment horizontal="center"/>
    </xf>
    <xf numFmtId="49" fontId="18" fillId="0" borderId="24" xfId="51" applyFont="1" applyBorder="1" applyProtection="1">
      <alignment horizontal="center"/>
    </xf>
    <xf numFmtId="0" fontId="18" fillId="0" borderId="8" xfId="16" applyNumberFormat="1" applyFont="1" applyProtection="1"/>
    <xf numFmtId="0" fontId="20" fillId="0" borderId="1" xfId="0" applyFont="1" applyBorder="1" applyProtection="1">
      <protection locked="0"/>
    </xf>
    <xf numFmtId="0" fontId="18" fillId="0" borderId="49" xfId="53" applyNumberFormat="1" applyFont="1" applyBorder="1" applyProtection="1"/>
    <xf numFmtId="49" fontId="18" fillId="0" borderId="24" xfId="46" applyNumberFormat="1" applyFont="1" applyProtection="1">
      <alignment horizontal="center"/>
    </xf>
    <xf numFmtId="0" fontId="18" fillId="0" borderId="49" xfId="5" applyNumberFormat="1" applyFont="1" applyBorder="1" applyProtection="1"/>
    <xf numFmtId="0" fontId="19" fillId="0" borderId="49" xfId="7" applyNumberFormat="1" applyFont="1" applyBorder="1" applyProtection="1"/>
    <xf numFmtId="0" fontId="20" fillId="0" borderId="49" xfId="0" applyFont="1" applyBorder="1" applyProtection="1">
      <protection locked="0"/>
    </xf>
    <xf numFmtId="0" fontId="18" fillId="0" borderId="49" xfId="19" applyNumberFormat="1" applyFont="1" applyBorder="1" applyProtection="1"/>
    <xf numFmtId="49" fontId="18" fillId="0" borderId="51" xfId="46" applyNumberFormat="1" applyFont="1" applyBorder="1" applyProtection="1">
      <alignment horizontal="center"/>
    </xf>
    <xf numFmtId="4" fontId="18" fillId="0" borderId="57" xfId="41" applyFont="1" applyBorder="1" applyProtection="1">
      <alignment horizontal="right"/>
    </xf>
    <xf numFmtId="4" fontId="18" fillId="0" borderId="24" xfId="41" applyFont="1" applyBorder="1" applyProtection="1">
      <alignment horizontal="right"/>
    </xf>
    <xf numFmtId="3" fontId="18" fillId="0" borderId="47" xfId="42" applyNumberFormat="1" applyFont="1" applyBorder="1" applyAlignment="1" applyProtection="1">
      <alignment horizontal="right"/>
    </xf>
    <xf numFmtId="0" fontId="18" fillId="0" borderId="51" xfId="5" applyNumberFormat="1" applyFont="1" applyBorder="1" applyProtection="1"/>
    <xf numFmtId="0" fontId="19" fillId="0" borderId="51" xfId="7" applyNumberFormat="1" applyFont="1" applyBorder="1" applyProtection="1"/>
    <xf numFmtId="0" fontId="20" fillId="0" borderId="51" xfId="0" applyFont="1" applyBorder="1" applyProtection="1">
      <protection locked="0"/>
    </xf>
    <xf numFmtId="49" fontId="18" fillId="0" borderId="49" xfId="46" applyNumberFormat="1" applyFont="1" applyBorder="1" applyProtection="1">
      <alignment horizontal="center"/>
    </xf>
    <xf numFmtId="4" fontId="18" fillId="0" borderId="49" xfId="41" applyFont="1" applyBorder="1" applyProtection="1">
      <alignment horizontal="right"/>
    </xf>
    <xf numFmtId="0" fontId="20" fillId="0" borderId="49" xfId="0" applyFont="1" applyBorder="1" applyAlignment="1" applyProtection="1">
      <alignment horizontal="right"/>
      <protection locked="0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17" fillId="0" borderId="63" xfId="0" applyFont="1" applyBorder="1" applyAlignment="1">
      <alignment vertical="center" wrapText="1"/>
    </xf>
    <xf numFmtId="0" fontId="17" fillId="0" borderId="63" xfId="0" applyFont="1" applyBorder="1" applyAlignment="1">
      <alignment horizontal="right" vertical="center"/>
    </xf>
    <xf numFmtId="0" fontId="17" fillId="0" borderId="64" xfId="0" applyFont="1" applyBorder="1" applyAlignment="1">
      <alignment horizontal="right" vertical="center"/>
    </xf>
    <xf numFmtId="0" fontId="17" fillId="0" borderId="65" xfId="0" applyFont="1" applyBorder="1" applyAlignment="1">
      <alignment horizontal="right" vertical="center"/>
    </xf>
    <xf numFmtId="0" fontId="17" fillId="0" borderId="66" xfId="0" applyFont="1" applyBorder="1" applyAlignment="1">
      <alignment horizontal="right" vertical="center"/>
    </xf>
    <xf numFmtId="0" fontId="17" fillId="0" borderId="6" xfId="0" applyFont="1" applyBorder="1" applyAlignment="1">
      <alignment horizontal="left" vertical="center" wrapText="1" indent="1"/>
    </xf>
    <xf numFmtId="0" fontId="17" fillId="0" borderId="63" xfId="0" applyFont="1" applyBorder="1" applyAlignment="1">
      <alignment horizontal="center" vertical="center"/>
    </xf>
    <xf numFmtId="0" fontId="17" fillId="0" borderId="65" xfId="0" applyFont="1" applyBorder="1" applyAlignment="1">
      <alignment vertical="center"/>
    </xf>
    <xf numFmtId="0" fontId="26" fillId="0" borderId="66" xfId="0" applyFont="1" applyBorder="1" applyAlignment="1">
      <alignment vertical="center"/>
    </xf>
    <xf numFmtId="0" fontId="27" fillId="0" borderId="66" xfId="0" applyFont="1" applyBorder="1" applyAlignment="1">
      <alignment vertical="center"/>
    </xf>
    <xf numFmtId="0" fontId="17" fillId="0" borderId="62" xfId="0" applyFont="1" applyBorder="1" applyAlignment="1">
      <alignment horizontal="left" vertical="center" wrapText="1" indent="2"/>
    </xf>
    <xf numFmtId="4" fontId="17" fillId="0" borderId="63" xfId="0" applyNumberFormat="1" applyFont="1" applyBorder="1" applyAlignment="1">
      <alignment horizontal="right" vertical="center"/>
    </xf>
    <xf numFmtId="0" fontId="28" fillId="0" borderId="66" xfId="0" applyFont="1" applyBorder="1" applyAlignment="1">
      <alignment horizontal="right" vertical="center"/>
    </xf>
    <xf numFmtId="0" fontId="17" fillId="0" borderId="63" xfId="0" applyFont="1" applyBorder="1" applyAlignment="1">
      <alignment horizontal="left" vertical="center" wrapText="1" indent="2"/>
    </xf>
    <xf numFmtId="0" fontId="26" fillId="0" borderId="66" xfId="0" applyFont="1" applyBorder="1" applyAlignment="1">
      <alignment horizontal="right" vertical="center"/>
    </xf>
    <xf numFmtId="0" fontId="27" fillId="0" borderId="66" xfId="0" applyFont="1" applyBorder="1" applyAlignment="1">
      <alignment horizontal="right" vertical="center"/>
    </xf>
    <xf numFmtId="49" fontId="7" fillId="0" borderId="1" xfId="59" applyNumberFormat="1" applyProtection="1">
      <alignment horizontal="center"/>
    </xf>
    <xf numFmtId="49" fontId="1" fillId="0" borderId="1" xfId="1" applyNumberFormat="1" applyProtection="1"/>
    <xf numFmtId="49" fontId="7" fillId="0" borderId="1" xfId="60" applyNumberFormat="1" applyBorder="1" applyProtection="1">
      <alignment horizontal="left"/>
    </xf>
    <xf numFmtId="49" fontId="7" fillId="0" borderId="1" xfId="19" applyNumberFormat="1" applyProtection="1"/>
    <xf numFmtId="49" fontId="16" fillId="0" borderId="59" xfId="0" applyNumberFormat="1" applyFont="1" applyBorder="1" applyAlignment="1">
      <alignment horizontal="center" vertical="center" wrapText="1"/>
    </xf>
    <xf numFmtId="49" fontId="17" fillId="0" borderId="63" xfId="0" applyNumberFormat="1" applyFont="1" applyBorder="1" applyAlignment="1">
      <alignment horizontal="center" vertical="center" wrapText="1"/>
    </xf>
    <xf numFmtId="49" fontId="17" fillId="0" borderId="63" xfId="0" applyNumberFormat="1" applyFont="1" applyBorder="1" applyAlignment="1">
      <alignment horizontal="center" vertical="center"/>
    </xf>
    <xf numFmtId="49" fontId="0" fillId="0" borderId="0" xfId="0" applyNumberFormat="1" applyProtection="1">
      <protection locked="0"/>
    </xf>
    <xf numFmtId="166" fontId="17" fillId="0" borderId="64" xfId="0" applyNumberFormat="1" applyFont="1" applyBorder="1" applyAlignment="1">
      <alignment horizontal="right" vertical="center"/>
    </xf>
    <xf numFmtId="166" fontId="17" fillId="0" borderId="1" xfId="0" applyNumberFormat="1" applyFont="1" applyBorder="1" applyAlignment="1">
      <alignment horizontal="right" vertical="center"/>
    </xf>
    <xf numFmtId="0" fontId="17" fillId="0" borderId="67" xfId="0" applyFont="1" applyBorder="1" applyAlignment="1">
      <alignment horizontal="right" vertical="center"/>
    </xf>
    <xf numFmtId="166" fontId="17" fillId="0" borderId="49" xfId="0" applyNumberFormat="1" applyFont="1" applyBorder="1" applyAlignment="1">
      <alignment horizontal="right" vertical="center"/>
    </xf>
    <xf numFmtId="0" fontId="17" fillId="0" borderId="49" xfId="0" applyFont="1" applyBorder="1" applyAlignment="1">
      <alignment horizontal="right" vertical="center"/>
    </xf>
    <xf numFmtId="0" fontId="18" fillId="0" borderId="49" xfId="11" applyNumberFormat="1" applyFont="1" applyBorder="1" applyAlignment="1" applyProtection="1">
      <alignment horizontal="center"/>
    </xf>
    <xf numFmtId="0" fontId="19" fillId="0" borderId="49" xfId="7" applyNumberFormat="1" applyFont="1" applyBorder="1" applyAlignment="1" applyProtection="1">
      <alignment horizontal="center"/>
    </xf>
    <xf numFmtId="0" fontId="20" fillId="0" borderId="49" xfId="0" applyFont="1" applyBorder="1" applyAlignment="1" applyProtection="1">
      <alignment horizontal="center"/>
      <protection locked="0"/>
    </xf>
    <xf numFmtId="0" fontId="2" fillId="0" borderId="1" xfId="2" applyNumberFormat="1" applyProtection="1">
      <alignment horizontal="center" wrapText="1"/>
    </xf>
    <xf numFmtId="0" fontId="2" fillId="0" borderId="1" xfId="2" applyProtection="1">
      <alignment horizontal="center" wrapText="1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21" fillId="0" borderId="16" xfId="36" applyFont="1" applyProtection="1">
      <alignment horizontal="center" vertical="center" wrapText="1"/>
    </xf>
    <xf numFmtId="49" fontId="21" fillId="0" borderId="16" xfId="36" applyFont="1" applyProtection="1">
      <alignment horizontal="center" vertical="center" wrapText="1"/>
      <protection locked="0"/>
    </xf>
    <xf numFmtId="49" fontId="21" fillId="0" borderId="47" xfId="36" applyFont="1" applyBorder="1" applyAlignment="1" applyProtection="1">
      <alignment horizontal="center" vertical="center" wrapText="1"/>
    </xf>
    <xf numFmtId="49" fontId="21" fillId="0" borderId="48" xfId="36" applyFont="1" applyBorder="1" applyAlignment="1" applyProtection="1">
      <alignment horizontal="center" vertical="center" wrapText="1"/>
    </xf>
    <xf numFmtId="49" fontId="21" fillId="0" borderId="54" xfId="36" applyFont="1" applyBorder="1" applyAlignment="1" applyProtection="1">
      <alignment horizontal="center" vertical="center" wrapText="1"/>
    </xf>
    <xf numFmtId="0" fontId="21" fillId="0" borderId="1" xfId="1" applyNumberFormat="1" applyFont="1" applyAlignment="1" applyProtection="1">
      <alignment horizontal="center"/>
    </xf>
    <xf numFmtId="0" fontId="18" fillId="0" borderId="1" xfId="5" applyNumberFormat="1" applyFont="1" applyAlignment="1" applyProtection="1">
      <alignment horizontal="center"/>
    </xf>
    <xf numFmtId="49" fontId="21" fillId="0" borderId="49" xfId="36" applyFont="1" applyBorder="1" applyAlignment="1" applyProtection="1">
      <alignment horizontal="center" vertical="center" wrapText="1"/>
    </xf>
    <xf numFmtId="49" fontId="7" fillId="0" borderId="1" xfId="18" applyProtection="1">
      <alignment horizontal="right"/>
    </xf>
    <xf numFmtId="49" fontId="7" fillId="0" borderId="1" xfId="18" applyProtection="1">
      <alignment horizontal="right"/>
      <protection locked="0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</cellXfs>
  <cellStyles count="175">
    <cellStyle name="br" xfId="170" xr:uid="{00000000-0005-0000-0000-000000000000}"/>
    <cellStyle name="col" xfId="169" xr:uid="{00000000-0005-0000-0000-000001000000}"/>
    <cellStyle name="style0" xfId="171" xr:uid="{00000000-0005-0000-0000-000002000000}"/>
    <cellStyle name="td" xfId="172" xr:uid="{00000000-0005-0000-0000-000003000000}"/>
    <cellStyle name="tr" xfId="168" xr:uid="{00000000-0005-0000-0000-000004000000}"/>
    <cellStyle name="xl100" xfId="81" xr:uid="{00000000-0005-0000-0000-000005000000}"/>
    <cellStyle name="xl101" xfId="68" xr:uid="{00000000-0005-0000-0000-000006000000}"/>
    <cellStyle name="xl102" xfId="82" xr:uid="{00000000-0005-0000-0000-000007000000}"/>
    <cellStyle name="xl103" xfId="74" xr:uid="{00000000-0005-0000-0000-000008000000}"/>
    <cellStyle name="xl104" xfId="84" xr:uid="{00000000-0005-0000-0000-000009000000}"/>
    <cellStyle name="xl105" xfId="62" xr:uid="{00000000-0005-0000-0000-00000A000000}"/>
    <cellStyle name="xl106" xfId="63" xr:uid="{00000000-0005-0000-0000-00000B000000}"/>
    <cellStyle name="xl107" xfId="87" xr:uid="{00000000-0005-0000-0000-00000C000000}"/>
    <cellStyle name="xl108" xfId="89" xr:uid="{00000000-0005-0000-0000-00000D000000}"/>
    <cellStyle name="xl109" xfId="93" xr:uid="{00000000-0005-0000-0000-00000E000000}"/>
    <cellStyle name="xl110" xfId="96" xr:uid="{00000000-0005-0000-0000-00000F000000}"/>
    <cellStyle name="xl111" xfId="98" xr:uid="{00000000-0005-0000-0000-000010000000}"/>
    <cellStyle name="xl112" xfId="85" xr:uid="{00000000-0005-0000-0000-000011000000}"/>
    <cellStyle name="xl113" xfId="88" xr:uid="{00000000-0005-0000-0000-000012000000}"/>
    <cellStyle name="xl114" xfId="94" xr:uid="{00000000-0005-0000-0000-000013000000}"/>
    <cellStyle name="xl115" xfId="99" xr:uid="{00000000-0005-0000-0000-000014000000}"/>
    <cellStyle name="xl116" xfId="86" xr:uid="{00000000-0005-0000-0000-000015000000}"/>
    <cellStyle name="xl117" xfId="100" xr:uid="{00000000-0005-0000-0000-000016000000}"/>
    <cellStyle name="xl118" xfId="90" xr:uid="{00000000-0005-0000-0000-000017000000}"/>
    <cellStyle name="xl119" xfId="95" xr:uid="{00000000-0005-0000-0000-000018000000}"/>
    <cellStyle name="xl120" xfId="97" xr:uid="{00000000-0005-0000-0000-000019000000}"/>
    <cellStyle name="xl121" xfId="101" xr:uid="{00000000-0005-0000-0000-00001A000000}"/>
    <cellStyle name="xl122" xfId="91" xr:uid="{00000000-0005-0000-0000-00001B000000}"/>
    <cellStyle name="xl123" xfId="92" xr:uid="{00000000-0005-0000-0000-00001C000000}"/>
    <cellStyle name="xl124" xfId="102" xr:uid="{00000000-0005-0000-0000-00001D000000}"/>
    <cellStyle name="xl125" xfId="125" xr:uid="{00000000-0005-0000-0000-00001E000000}"/>
    <cellStyle name="xl126" xfId="129" xr:uid="{00000000-0005-0000-0000-00001F000000}"/>
    <cellStyle name="xl127" xfId="133" xr:uid="{00000000-0005-0000-0000-000020000000}"/>
    <cellStyle name="xl128" xfId="139" xr:uid="{00000000-0005-0000-0000-000021000000}"/>
    <cellStyle name="xl129" xfId="140" xr:uid="{00000000-0005-0000-0000-000022000000}"/>
    <cellStyle name="xl130" xfId="141" xr:uid="{00000000-0005-0000-0000-000023000000}"/>
    <cellStyle name="xl131" xfId="143" xr:uid="{00000000-0005-0000-0000-000024000000}"/>
    <cellStyle name="xl132" xfId="164" xr:uid="{00000000-0005-0000-0000-000025000000}"/>
    <cellStyle name="xl133" xfId="166" xr:uid="{00000000-0005-0000-0000-000026000000}"/>
    <cellStyle name="xl134" xfId="103" xr:uid="{00000000-0005-0000-0000-000027000000}"/>
    <cellStyle name="xl135" xfId="106" xr:uid="{00000000-0005-0000-0000-000028000000}"/>
    <cellStyle name="xl136" xfId="109" xr:uid="{00000000-0005-0000-0000-000029000000}"/>
    <cellStyle name="xl137" xfId="111" xr:uid="{00000000-0005-0000-0000-00002A000000}"/>
    <cellStyle name="xl138" xfId="116" xr:uid="{00000000-0005-0000-0000-00002B000000}"/>
    <cellStyle name="xl139" xfId="118" xr:uid="{00000000-0005-0000-0000-00002C000000}"/>
    <cellStyle name="xl140" xfId="120" xr:uid="{00000000-0005-0000-0000-00002D000000}"/>
    <cellStyle name="xl141" xfId="121" xr:uid="{00000000-0005-0000-0000-00002E000000}"/>
    <cellStyle name="xl142" xfId="126" xr:uid="{00000000-0005-0000-0000-00002F000000}"/>
    <cellStyle name="xl143" xfId="130" xr:uid="{00000000-0005-0000-0000-000030000000}"/>
    <cellStyle name="xl144" xfId="134" xr:uid="{00000000-0005-0000-0000-000031000000}"/>
    <cellStyle name="xl145" xfId="142" xr:uid="{00000000-0005-0000-0000-000032000000}"/>
    <cellStyle name="xl146" xfId="145" xr:uid="{00000000-0005-0000-0000-000033000000}"/>
    <cellStyle name="xl147" xfId="149" xr:uid="{00000000-0005-0000-0000-000034000000}"/>
    <cellStyle name="xl148" xfId="153" xr:uid="{00000000-0005-0000-0000-000035000000}"/>
    <cellStyle name="xl149" xfId="157" xr:uid="{00000000-0005-0000-0000-000036000000}"/>
    <cellStyle name="xl150" xfId="107" xr:uid="{00000000-0005-0000-0000-000037000000}"/>
    <cellStyle name="xl151" xfId="110" xr:uid="{00000000-0005-0000-0000-000038000000}"/>
    <cellStyle name="xl152" xfId="112" xr:uid="{00000000-0005-0000-0000-000039000000}"/>
    <cellStyle name="xl153" xfId="117" xr:uid="{00000000-0005-0000-0000-00003A000000}"/>
    <cellStyle name="xl154" xfId="119" xr:uid="{00000000-0005-0000-0000-00003B000000}"/>
    <cellStyle name="xl155" xfId="122" xr:uid="{00000000-0005-0000-0000-00003C000000}"/>
    <cellStyle name="xl156" xfId="127" xr:uid="{00000000-0005-0000-0000-00003D000000}"/>
    <cellStyle name="xl157" xfId="131" xr:uid="{00000000-0005-0000-0000-00003E000000}"/>
    <cellStyle name="xl158" xfId="135" xr:uid="{00000000-0005-0000-0000-00003F000000}"/>
    <cellStyle name="xl159" xfId="137" xr:uid="{00000000-0005-0000-0000-000040000000}"/>
    <cellStyle name="xl160" xfId="144" xr:uid="{00000000-0005-0000-0000-000041000000}"/>
    <cellStyle name="xl161" xfId="146" xr:uid="{00000000-0005-0000-0000-000042000000}"/>
    <cellStyle name="xl162" xfId="147" xr:uid="{00000000-0005-0000-0000-000043000000}"/>
    <cellStyle name="xl163" xfId="148" xr:uid="{00000000-0005-0000-0000-000044000000}"/>
    <cellStyle name="xl164" xfId="150" xr:uid="{00000000-0005-0000-0000-000045000000}"/>
    <cellStyle name="xl165" xfId="151" xr:uid="{00000000-0005-0000-0000-000046000000}"/>
    <cellStyle name="xl166" xfId="152" xr:uid="{00000000-0005-0000-0000-000047000000}"/>
    <cellStyle name="xl167" xfId="154" xr:uid="{00000000-0005-0000-0000-000048000000}"/>
    <cellStyle name="xl168" xfId="155" xr:uid="{00000000-0005-0000-0000-000049000000}"/>
    <cellStyle name="xl169" xfId="156" xr:uid="{00000000-0005-0000-0000-00004A000000}"/>
    <cellStyle name="xl170" xfId="158" xr:uid="{00000000-0005-0000-0000-00004B000000}"/>
    <cellStyle name="xl171" xfId="105" xr:uid="{00000000-0005-0000-0000-00004C000000}"/>
    <cellStyle name="xl172" xfId="113" xr:uid="{00000000-0005-0000-0000-00004D000000}"/>
    <cellStyle name="xl173" xfId="123" xr:uid="{00000000-0005-0000-0000-00004E000000}"/>
    <cellStyle name="xl174" xfId="128" xr:uid="{00000000-0005-0000-0000-00004F000000}"/>
    <cellStyle name="xl175" xfId="132" xr:uid="{00000000-0005-0000-0000-000050000000}"/>
    <cellStyle name="xl176" xfId="136" xr:uid="{00000000-0005-0000-0000-000051000000}"/>
    <cellStyle name="xl177" xfId="159" xr:uid="{00000000-0005-0000-0000-000052000000}"/>
    <cellStyle name="xl178" xfId="162" xr:uid="{00000000-0005-0000-0000-000053000000}"/>
    <cellStyle name="xl179" xfId="167" xr:uid="{00000000-0005-0000-0000-000054000000}"/>
    <cellStyle name="xl180" xfId="160" xr:uid="{00000000-0005-0000-0000-000055000000}"/>
    <cellStyle name="xl181" xfId="163" xr:uid="{00000000-0005-0000-0000-000056000000}"/>
    <cellStyle name="xl182" xfId="161" xr:uid="{00000000-0005-0000-0000-000057000000}"/>
    <cellStyle name="xl183" xfId="114" xr:uid="{00000000-0005-0000-0000-000058000000}"/>
    <cellStyle name="xl184" xfId="104" xr:uid="{00000000-0005-0000-0000-000059000000}"/>
    <cellStyle name="xl185" xfId="115" xr:uid="{00000000-0005-0000-0000-00005A000000}"/>
    <cellStyle name="xl186" xfId="124" xr:uid="{00000000-0005-0000-0000-00005B000000}"/>
    <cellStyle name="xl187" xfId="138" xr:uid="{00000000-0005-0000-0000-00005C000000}"/>
    <cellStyle name="xl188" xfId="165" xr:uid="{00000000-0005-0000-0000-00005D000000}"/>
    <cellStyle name="xl189" xfId="108" xr:uid="{00000000-0005-0000-0000-00005E000000}"/>
    <cellStyle name="xl21" xfId="173" xr:uid="{00000000-0005-0000-0000-00005F000000}"/>
    <cellStyle name="xl22" xfId="1" xr:uid="{00000000-0005-0000-0000-000060000000}"/>
    <cellStyle name="xl23" xfId="8" xr:uid="{00000000-0005-0000-0000-000061000000}"/>
    <cellStyle name="xl24" xfId="12" xr:uid="{00000000-0005-0000-0000-000062000000}"/>
    <cellStyle name="xl25" xfId="19" xr:uid="{00000000-0005-0000-0000-000063000000}"/>
    <cellStyle name="xl26" xfId="34" xr:uid="{00000000-0005-0000-0000-000064000000}"/>
    <cellStyle name="xl27" xfId="5" xr:uid="{00000000-0005-0000-0000-000065000000}"/>
    <cellStyle name="xl28" xfId="36" xr:uid="{00000000-0005-0000-0000-000066000000}"/>
    <cellStyle name="xl29" xfId="38" xr:uid="{00000000-0005-0000-0000-000067000000}"/>
    <cellStyle name="xl30" xfId="44" xr:uid="{00000000-0005-0000-0000-000068000000}"/>
    <cellStyle name="xl31" xfId="49" xr:uid="{00000000-0005-0000-0000-000069000000}"/>
    <cellStyle name="xl32" xfId="7" xr:uid="{00000000-0005-0000-0000-00006A000000}"/>
    <cellStyle name="xl33" xfId="13" xr:uid="{00000000-0005-0000-0000-00006B000000}"/>
    <cellStyle name="xl34" xfId="30" xr:uid="{00000000-0005-0000-0000-00006C000000}"/>
    <cellStyle name="xl35" xfId="39" xr:uid="{00000000-0005-0000-0000-00006D000000}"/>
    <cellStyle name="xl36" xfId="45" xr:uid="{00000000-0005-0000-0000-00006E000000}"/>
    <cellStyle name="xl37" xfId="50" xr:uid="{00000000-0005-0000-0000-00006F000000}"/>
    <cellStyle name="xl38" xfId="174" xr:uid="{00000000-0005-0000-0000-000070000000}"/>
    <cellStyle name="xl39" xfId="53" xr:uid="{00000000-0005-0000-0000-000071000000}"/>
    <cellStyle name="xl40" xfId="31" xr:uid="{00000000-0005-0000-0000-000072000000}"/>
    <cellStyle name="xl41" xfId="23" xr:uid="{00000000-0005-0000-0000-000073000000}"/>
    <cellStyle name="xl42" xfId="40" xr:uid="{00000000-0005-0000-0000-000074000000}"/>
    <cellStyle name="xl43" xfId="46" xr:uid="{00000000-0005-0000-0000-000075000000}"/>
    <cellStyle name="xl44" xfId="51" xr:uid="{00000000-0005-0000-0000-000076000000}"/>
    <cellStyle name="xl45" xfId="37" xr:uid="{00000000-0005-0000-0000-000077000000}"/>
    <cellStyle name="xl46" xfId="41" xr:uid="{00000000-0005-0000-0000-000078000000}"/>
    <cellStyle name="xl47" xfId="54" xr:uid="{00000000-0005-0000-0000-000079000000}"/>
    <cellStyle name="xl48" xfId="56" xr:uid="{00000000-0005-0000-0000-00007A000000}"/>
    <cellStyle name="xl49" xfId="2" xr:uid="{00000000-0005-0000-0000-00007B000000}"/>
    <cellStyle name="xl50" xfId="20" xr:uid="{00000000-0005-0000-0000-00007C000000}"/>
    <cellStyle name="xl51" xfId="26" xr:uid="{00000000-0005-0000-0000-00007D000000}"/>
    <cellStyle name="xl52" xfId="28" xr:uid="{00000000-0005-0000-0000-00007E000000}"/>
    <cellStyle name="xl53" xfId="9" xr:uid="{00000000-0005-0000-0000-00007F000000}"/>
    <cellStyle name="xl54" xfId="14" xr:uid="{00000000-0005-0000-0000-000080000000}"/>
    <cellStyle name="xl55" xfId="21" xr:uid="{00000000-0005-0000-0000-000081000000}"/>
    <cellStyle name="xl56" xfId="3" xr:uid="{00000000-0005-0000-0000-000082000000}"/>
    <cellStyle name="xl57" xfId="35" xr:uid="{00000000-0005-0000-0000-000083000000}"/>
    <cellStyle name="xl58" xfId="10" xr:uid="{00000000-0005-0000-0000-000084000000}"/>
    <cellStyle name="xl59" xfId="15" xr:uid="{00000000-0005-0000-0000-000085000000}"/>
    <cellStyle name="xl60" xfId="22" xr:uid="{00000000-0005-0000-0000-000086000000}"/>
    <cellStyle name="xl61" xfId="25" xr:uid="{00000000-0005-0000-0000-000087000000}"/>
    <cellStyle name="xl62" xfId="27" xr:uid="{00000000-0005-0000-0000-000088000000}"/>
    <cellStyle name="xl63" xfId="29" xr:uid="{00000000-0005-0000-0000-000089000000}"/>
    <cellStyle name="xl64" xfId="32" xr:uid="{00000000-0005-0000-0000-00008A000000}"/>
    <cellStyle name="xl65" xfId="33" xr:uid="{00000000-0005-0000-0000-00008B000000}"/>
    <cellStyle name="xl66" xfId="4" xr:uid="{00000000-0005-0000-0000-00008C000000}"/>
    <cellStyle name="xl67" xfId="11" xr:uid="{00000000-0005-0000-0000-00008D000000}"/>
    <cellStyle name="xl68" xfId="16" xr:uid="{00000000-0005-0000-0000-00008E000000}"/>
    <cellStyle name="xl69" xfId="42" xr:uid="{00000000-0005-0000-0000-00008F000000}"/>
    <cellStyle name="xl70" xfId="47" xr:uid="{00000000-0005-0000-0000-000090000000}"/>
    <cellStyle name="xl71" xfId="43" xr:uid="{00000000-0005-0000-0000-000091000000}"/>
    <cellStyle name="xl72" xfId="48" xr:uid="{00000000-0005-0000-0000-000092000000}"/>
    <cellStyle name="xl73" xfId="52" xr:uid="{00000000-0005-0000-0000-000093000000}"/>
    <cellStyle name="xl74" xfId="55" xr:uid="{00000000-0005-0000-0000-000094000000}"/>
    <cellStyle name="xl75" xfId="6" xr:uid="{00000000-0005-0000-0000-000095000000}"/>
    <cellStyle name="xl76" xfId="17" xr:uid="{00000000-0005-0000-0000-000096000000}"/>
    <cellStyle name="xl77" xfId="24" xr:uid="{00000000-0005-0000-0000-000097000000}"/>
    <cellStyle name="xl78" xfId="18" xr:uid="{00000000-0005-0000-0000-000098000000}"/>
    <cellStyle name="xl79" xfId="57" xr:uid="{00000000-0005-0000-0000-000099000000}"/>
    <cellStyle name="xl80" xfId="60" xr:uid="{00000000-0005-0000-0000-00009A000000}"/>
    <cellStyle name="xl81" xfId="64" xr:uid="{00000000-0005-0000-0000-00009B000000}"/>
    <cellStyle name="xl82" xfId="75" xr:uid="{00000000-0005-0000-0000-00009C000000}"/>
    <cellStyle name="xl83" xfId="77" xr:uid="{00000000-0005-0000-0000-00009D000000}"/>
    <cellStyle name="xl84" xfId="71" xr:uid="{00000000-0005-0000-0000-00009E000000}"/>
    <cellStyle name="xl85" xfId="58" xr:uid="{00000000-0005-0000-0000-00009F000000}"/>
    <cellStyle name="xl86" xfId="69" xr:uid="{00000000-0005-0000-0000-0000A0000000}"/>
    <cellStyle name="xl87" xfId="76" xr:uid="{00000000-0005-0000-0000-0000A1000000}"/>
    <cellStyle name="xl88" xfId="78" xr:uid="{00000000-0005-0000-0000-0000A2000000}"/>
    <cellStyle name="xl89" xfId="72" xr:uid="{00000000-0005-0000-0000-0000A3000000}"/>
    <cellStyle name="xl90" xfId="83" xr:uid="{00000000-0005-0000-0000-0000A4000000}"/>
    <cellStyle name="xl91" xfId="59" xr:uid="{00000000-0005-0000-0000-0000A5000000}"/>
    <cellStyle name="xl92" xfId="65" xr:uid="{00000000-0005-0000-0000-0000A6000000}"/>
    <cellStyle name="xl93" xfId="79" xr:uid="{00000000-0005-0000-0000-0000A7000000}"/>
    <cellStyle name="xl94" xfId="73" xr:uid="{00000000-0005-0000-0000-0000A8000000}"/>
    <cellStyle name="xl95" xfId="61" xr:uid="{00000000-0005-0000-0000-0000A9000000}"/>
    <cellStyle name="xl96" xfId="66" xr:uid="{00000000-0005-0000-0000-0000AA000000}"/>
    <cellStyle name="xl97" xfId="80" xr:uid="{00000000-0005-0000-0000-0000AB000000}"/>
    <cellStyle name="xl98" xfId="67" xr:uid="{00000000-0005-0000-0000-0000AC000000}"/>
    <cellStyle name="xl99" xfId="70" xr:uid="{00000000-0005-0000-0000-0000AD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32" zoomScaleNormal="100" workbookViewId="0">
      <selection activeCell="L53" sqref="L53"/>
    </sheetView>
  </sheetViews>
  <sheetFormatPr defaultRowHeight="15" x14ac:dyDescent="0.25"/>
  <cols>
    <col min="1" max="1" width="27.140625" style="1" customWidth="1"/>
    <col min="2" max="2" width="7.42578125" style="1" hidden="1" customWidth="1"/>
    <col min="3" max="3" width="21.5703125" style="1" customWidth="1"/>
    <col min="4" max="4" width="15.42578125" style="1" customWidth="1"/>
    <col min="5" max="5" width="17.5703125" style="1" customWidth="1"/>
    <col min="6" max="6" width="10.85546875" style="1" customWidth="1"/>
    <col min="7" max="7" width="15.42578125" style="1" customWidth="1"/>
    <col min="8" max="8" width="13.5703125" style="1" customWidth="1"/>
    <col min="9" max="9" width="15.140625" style="1" customWidth="1"/>
    <col min="10" max="16384" width="9.140625" style="1"/>
  </cols>
  <sheetData>
    <row r="1" spans="1:9" ht="17.100000000000001" hidden="1" customHeight="1" x14ac:dyDescent="0.25">
      <c r="A1" s="2"/>
      <c r="B1" s="123" t="s">
        <v>0</v>
      </c>
      <c r="C1" s="124"/>
      <c r="D1" s="3"/>
      <c r="E1" s="4"/>
      <c r="F1" s="4"/>
      <c r="G1" s="4"/>
      <c r="H1" s="5"/>
    </row>
    <row r="2" spans="1:9" ht="17.100000000000001" hidden="1" customHeight="1" x14ac:dyDescent="0.25">
      <c r="A2" s="6"/>
      <c r="B2" s="124"/>
      <c r="C2" s="124"/>
      <c r="D2" s="7"/>
      <c r="E2" s="4"/>
      <c r="F2" s="4"/>
      <c r="G2" s="4"/>
      <c r="H2" s="5"/>
    </row>
    <row r="3" spans="1:9" ht="14.1" hidden="1" customHeight="1" x14ac:dyDescent="0.25">
      <c r="A3" s="8"/>
      <c r="B3" s="9"/>
      <c r="C3" s="9"/>
      <c r="D3" s="10"/>
      <c r="E3" s="4"/>
      <c r="F3" s="4"/>
      <c r="G3" s="4"/>
      <c r="H3" s="5"/>
    </row>
    <row r="4" spans="1:9" ht="14.1" hidden="1" customHeight="1" x14ac:dyDescent="0.25">
      <c r="A4" s="11"/>
      <c r="B4" s="11"/>
      <c r="C4" s="12" t="s">
        <v>1</v>
      </c>
      <c r="D4" s="13"/>
      <c r="E4" s="4"/>
      <c r="F4" s="4"/>
      <c r="G4" s="4"/>
      <c r="H4" s="5"/>
    </row>
    <row r="5" spans="1:9" ht="14.1" hidden="1" customHeight="1" x14ac:dyDescent="0.25">
      <c r="A5" s="8"/>
      <c r="B5" s="8"/>
      <c r="C5" s="8"/>
      <c r="D5" s="15"/>
      <c r="E5" s="4"/>
      <c r="F5" s="4"/>
      <c r="G5" s="4"/>
      <c r="H5" s="5"/>
    </row>
    <row r="6" spans="1:9" ht="15.2" hidden="1" customHeight="1" x14ac:dyDescent="0.25">
      <c r="A6" s="8" t="s">
        <v>2</v>
      </c>
      <c r="B6" s="125" t="s">
        <v>3</v>
      </c>
      <c r="C6" s="126"/>
      <c r="D6" s="16"/>
      <c r="E6" s="4"/>
      <c r="F6" s="4"/>
      <c r="G6" s="4"/>
      <c r="H6" s="5"/>
    </row>
    <row r="7" spans="1:9" ht="15.2" hidden="1" customHeight="1" x14ac:dyDescent="0.25">
      <c r="A7" s="8" t="s">
        <v>4</v>
      </c>
      <c r="B7" s="127" t="s">
        <v>5</v>
      </c>
      <c r="C7" s="128"/>
      <c r="D7" s="17"/>
      <c r="E7" s="4"/>
      <c r="F7" s="4"/>
      <c r="G7" s="4"/>
      <c r="H7" s="5"/>
    </row>
    <row r="8" spans="1:9" ht="14.1" hidden="1" customHeight="1" x14ac:dyDescent="0.25">
      <c r="A8" s="8" t="s">
        <v>6</v>
      </c>
      <c r="B8" s="18"/>
      <c r="C8" s="19"/>
      <c r="D8" s="20"/>
      <c r="E8" s="4"/>
      <c r="F8" s="4"/>
      <c r="G8" s="4"/>
      <c r="H8" s="5"/>
    </row>
    <row r="9" spans="1:9" ht="14.1" hidden="1" customHeight="1" x14ac:dyDescent="0.25">
      <c r="A9" s="8" t="s">
        <v>7</v>
      </c>
      <c r="B9" s="8"/>
      <c r="C9" s="14"/>
      <c r="D9" s="21"/>
      <c r="E9" s="4"/>
      <c r="F9" s="4"/>
      <c r="G9" s="4"/>
      <c r="H9" s="5"/>
    </row>
    <row r="10" spans="1:9" ht="15" hidden="1" customHeight="1" x14ac:dyDescent="0.25">
      <c r="A10" s="22"/>
      <c r="B10" s="22"/>
      <c r="C10" s="22"/>
      <c r="D10" s="23"/>
      <c r="E10" s="4"/>
      <c r="F10" s="4"/>
      <c r="G10" s="4"/>
      <c r="H10" s="5"/>
    </row>
    <row r="11" spans="1:9" ht="12.95" hidden="1" customHeight="1" x14ac:dyDescent="0.25">
      <c r="A11" s="4"/>
      <c r="B11" s="4"/>
      <c r="C11" s="4"/>
      <c r="D11" s="4"/>
      <c r="E11" s="4"/>
      <c r="F11" s="4"/>
      <c r="G11" s="4"/>
      <c r="H11" s="5"/>
    </row>
    <row r="12" spans="1:9" ht="12.95" customHeight="1" x14ac:dyDescent="0.25">
      <c r="A12" s="4"/>
      <c r="B12" s="4"/>
      <c r="C12" s="4"/>
      <c r="D12" s="4"/>
      <c r="E12" s="4"/>
      <c r="F12" s="4"/>
      <c r="G12" s="4"/>
      <c r="H12" s="5"/>
    </row>
    <row r="13" spans="1:9" ht="17.25" customHeight="1" x14ac:dyDescent="0.25">
      <c r="A13" s="135" t="s">
        <v>161</v>
      </c>
      <c r="B13" s="135"/>
      <c r="C13" s="135"/>
      <c r="D13" s="135"/>
      <c r="E13" s="135"/>
      <c r="F13" s="135"/>
      <c r="G13" s="31"/>
      <c r="H13" s="32"/>
      <c r="I13" s="33"/>
    </row>
    <row r="14" spans="1:9" ht="14.25" customHeight="1" x14ac:dyDescent="0.25">
      <c r="A14" s="134"/>
      <c r="B14" s="134"/>
      <c r="C14" s="134"/>
      <c r="D14" s="134"/>
      <c r="E14" s="134"/>
      <c r="F14" s="134"/>
      <c r="G14" s="31"/>
      <c r="H14" s="32"/>
      <c r="I14" s="33"/>
    </row>
    <row r="15" spans="1:9" ht="11.45" customHeight="1" x14ac:dyDescent="0.25">
      <c r="A15" s="129" t="s">
        <v>119</v>
      </c>
      <c r="B15" s="129" t="s">
        <v>8</v>
      </c>
      <c r="C15" s="129" t="s">
        <v>120</v>
      </c>
      <c r="D15" s="131" t="s">
        <v>162</v>
      </c>
      <c r="E15" s="136" t="s">
        <v>163</v>
      </c>
      <c r="F15" s="133" t="s">
        <v>121</v>
      </c>
      <c r="G15" s="120" t="s">
        <v>131</v>
      </c>
      <c r="H15" s="121" t="s">
        <v>132</v>
      </c>
      <c r="I15" s="122" t="s">
        <v>164</v>
      </c>
    </row>
    <row r="16" spans="1:9" ht="28.5" customHeight="1" x14ac:dyDescent="0.25">
      <c r="A16" s="130"/>
      <c r="B16" s="130"/>
      <c r="C16" s="130"/>
      <c r="D16" s="132"/>
      <c r="E16" s="136"/>
      <c r="F16" s="133"/>
      <c r="G16" s="120"/>
      <c r="H16" s="121"/>
      <c r="I16" s="122"/>
    </row>
    <row r="17" spans="1:9" ht="11.45" customHeight="1" thickBot="1" x14ac:dyDescent="0.3">
      <c r="A17" s="34" t="s">
        <v>9</v>
      </c>
      <c r="B17" s="34" t="s">
        <v>10</v>
      </c>
      <c r="C17" s="34" t="s">
        <v>10</v>
      </c>
      <c r="D17" s="35" t="s">
        <v>11</v>
      </c>
      <c r="E17" s="36" t="s">
        <v>12</v>
      </c>
      <c r="F17" s="37" t="s">
        <v>13</v>
      </c>
      <c r="G17" s="38">
        <v>6</v>
      </c>
      <c r="H17" s="39">
        <v>7</v>
      </c>
      <c r="I17" s="40">
        <v>8</v>
      </c>
    </row>
    <row r="18" spans="1:9" ht="21.75" customHeight="1" x14ac:dyDescent="0.25">
      <c r="A18" s="41" t="s">
        <v>14</v>
      </c>
      <c r="B18" s="42" t="s">
        <v>15</v>
      </c>
      <c r="C18" s="43" t="s">
        <v>16</v>
      </c>
      <c r="D18" s="44">
        <f>D20+D46</f>
        <v>16509.7</v>
      </c>
      <c r="E18" s="44">
        <f>E20+E46</f>
        <v>20180</v>
      </c>
      <c r="F18" s="45">
        <f>E18*100/D18</f>
        <v>122.23117318909489</v>
      </c>
      <c r="G18" s="46">
        <f>G20+G46</f>
        <v>21093.599999999999</v>
      </c>
      <c r="H18" s="46">
        <f>H20+H46</f>
        <v>17488.8</v>
      </c>
      <c r="I18" s="46">
        <f>I20+I46</f>
        <v>17047.8</v>
      </c>
    </row>
    <row r="19" spans="1:9" ht="15" customHeight="1" x14ac:dyDescent="0.25">
      <c r="A19" s="47" t="s">
        <v>18</v>
      </c>
      <c r="B19" s="48"/>
      <c r="C19" s="49"/>
      <c r="D19" s="49"/>
      <c r="E19" s="49"/>
      <c r="F19" s="45"/>
      <c r="G19" s="50"/>
      <c r="H19" s="51"/>
      <c r="I19" s="52"/>
    </row>
    <row r="20" spans="1:9" ht="24.75" x14ac:dyDescent="0.25">
      <c r="A20" s="53" t="s">
        <v>19</v>
      </c>
      <c r="B20" s="54" t="s">
        <v>15</v>
      </c>
      <c r="C20" s="55" t="s">
        <v>20</v>
      </c>
      <c r="D20" s="44">
        <f>D21+D26+D32+D40</f>
        <v>3495.3</v>
      </c>
      <c r="E20" s="44">
        <f>E21+E26+E32+E40+E43</f>
        <v>3564</v>
      </c>
      <c r="F20" s="45">
        <f t="shared" ref="F20:F61" si="0">E20*100/D20</f>
        <v>101.96549652390352</v>
      </c>
      <c r="G20" s="50">
        <f>G21+G26+G32+G40</f>
        <v>4298.6000000000004</v>
      </c>
      <c r="H20" s="50">
        <f t="shared" ref="H20:I20" si="1">H21+H26+H32+H40</f>
        <v>4372</v>
      </c>
      <c r="I20" s="50">
        <f t="shared" si="1"/>
        <v>4468.3999999999996</v>
      </c>
    </row>
    <row r="21" spans="1:9" ht="24.75" x14ac:dyDescent="0.25">
      <c r="A21" s="53" t="s">
        <v>21</v>
      </c>
      <c r="B21" s="54" t="s">
        <v>15</v>
      </c>
      <c r="C21" s="55" t="s">
        <v>22</v>
      </c>
      <c r="D21" s="44">
        <f>D22</f>
        <v>500</v>
      </c>
      <c r="E21" s="44">
        <f>E22</f>
        <v>620</v>
      </c>
      <c r="F21" s="45">
        <f t="shared" si="0"/>
        <v>124</v>
      </c>
      <c r="G21" s="50">
        <f>G22</f>
        <v>500</v>
      </c>
      <c r="H21" s="50">
        <f t="shared" ref="H21:I21" si="2">H22</f>
        <v>500</v>
      </c>
      <c r="I21" s="50">
        <f t="shared" si="2"/>
        <v>500</v>
      </c>
    </row>
    <row r="22" spans="1:9" ht="24.75" x14ac:dyDescent="0.25">
      <c r="A22" s="53" t="s">
        <v>23</v>
      </c>
      <c r="B22" s="54" t="s">
        <v>15</v>
      </c>
      <c r="C22" s="55" t="s">
        <v>24</v>
      </c>
      <c r="D22" s="44">
        <v>500</v>
      </c>
      <c r="E22" s="44">
        <v>620</v>
      </c>
      <c r="F22" s="45">
        <f t="shared" si="0"/>
        <v>124</v>
      </c>
      <c r="G22" s="50">
        <v>500</v>
      </c>
      <c r="H22" s="56">
        <v>500</v>
      </c>
      <c r="I22" s="57">
        <v>500</v>
      </c>
    </row>
    <row r="23" spans="1:9" ht="144.75" hidden="1" x14ac:dyDescent="0.25">
      <c r="A23" s="53" t="s">
        <v>25</v>
      </c>
      <c r="B23" s="54" t="s">
        <v>15</v>
      </c>
      <c r="C23" s="55" t="s">
        <v>26</v>
      </c>
      <c r="D23" s="44">
        <v>753200</v>
      </c>
      <c r="E23" s="44">
        <v>753200</v>
      </c>
      <c r="F23" s="45">
        <f t="shared" si="0"/>
        <v>100</v>
      </c>
      <c r="G23" s="50"/>
      <c r="H23" s="51"/>
      <c r="I23" s="52"/>
    </row>
    <row r="24" spans="1:9" ht="216.75" hidden="1" x14ac:dyDescent="0.25">
      <c r="A24" s="53" t="s">
        <v>27</v>
      </c>
      <c r="B24" s="54" t="s">
        <v>15</v>
      </c>
      <c r="C24" s="55" t="s">
        <v>28</v>
      </c>
      <c r="D24" s="44">
        <v>5600</v>
      </c>
      <c r="E24" s="44">
        <v>5600</v>
      </c>
      <c r="F24" s="45">
        <f t="shared" si="0"/>
        <v>100</v>
      </c>
      <c r="G24" s="50"/>
      <c r="H24" s="51"/>
      <c r="I24" s="52"/>
    </row>
    <row r="25" spans="1:9" ht="84.75" hidden="1" x14ac:dyDescent="0.25">
      <c r="A25" s="53" t="s">
        <v>29</v>
      </c>
      <c r="B25" s="54" t="s">
        <v>15</v>
      </c>
      <c r="C25" s="55" t="s">
        <v>30</v>
      </c>
      <c r="D25" s="44">
        <v>1200</v>
      </c>
      <c r="E25" s="44">
        <v>1200</v>
      </c>
      <c r="F25" s="45">
        <f t="shared" si="0"/>
        <v>100</v>
      </c>
      <c r="G25" s="50"/>
      <c r="H25" s="51"/>
      <c r="I25" s="52"/>
    </row>
    <row r="26" spans="1:9" ht="72.75" x14ac:dyDescent="0.25">
      <c r="A26" s="53" t="s">
        <v>31</v>
      </c>
      <c r="B26" s="54" t="s">
        <v>15</v>
      </c>
      <c r="C26" s="55" t="s">
        <v>32</v>
      </c>
      <c r="D26" s="44">
        <f>D27</f>
        <v>1615.3</v>
      </c>
      <c r="E26" s="44">
        <f>E27</f>
        <v>1812</v>
      </c>
      <c r="F26" s="45">
        <f t="shared" si="0"/>
        <v>112.17730452547515</v>
      </c>
      <c r="G26" s="50">
        <f>G27</f>
        <v>2418.6</v>
      </c>
      <c r="H26" s="50">
        <f>H27</f>
        <v>2492</v>
      </c>
      <c r="I26" s="50">
        <f>I27</f>
        <v>2578.4</v>
      </c>
    </row>
    <row r="27" spans="1:9" ht="60.75" x14ac:dyDescent="0.25">
      <c r="A27" s="53" t="s">
        <v>33</v>
      </c>
      <c r="B27" s="54" t="s">
        <v>15</v>
      </c>
      <c r="C27" s="55" t="s">
        <v>34</v>
      </c>
      <c r="D27" s="44">
        <v>1615.3</v>
      </c>
      <c r="E27" s="44">
        <v>1812</v>
      </c>
      <c r="F27" s="45">
        <f t="shared" si="0"/>
        <v>112.17730452547515</v>
      </c>
      <c r="G27" s="50">
        <v>2418.6</v>
      </c>
      <c r="H27" s="51">
        <v>2492</v>
      </c>
      <c r="I27" s="52">
        <v>2578.4</v>
      </c>
    </row>
    <row r="28" spans="1:9" ht="132.75" hidden="1" x14ac:dyDescent="0.25">
      <c r="A28" s="53" t="s">
        <v>35</v>
      </c>
      <c r="B28" s="54" t="s">
        <v>15</v>
      </c>
      <c r="C28" s="55" t="s">
        <v>36</v>
      </c>
      <c r="D28" s="44">
        <v>469727.39</v>
      </c>
      <c r="E28" s="44">
        <v>469727.39</v>
      </c>
      <c r="F28" s="45">
        <f t="shared" si="0"/>
        <v>100</v>
      </c>
      <c r="G28" s="50"/>
      <c r="H28" s="51"/>
      <c r="I28" s="52"/>
    </row>
    <row r="29" spans="1:9" ht="168.75" hidden="1" x14ac:dyDescent="0.25">
      <c r="A29" s="53" t="s">
        <v>37</v>
      </c>
      <c r="B29" s="54" t="s">
        <v>15</v>
      </c>
      <c r="C29" s="55" t="s">
        <v>38</v>
      </c>
      <c r="D29" s="44">
        <v>3384.78</v>
      </c>
      <c r="E29" s="44">
        <v>3384.78</v>
      </c>
      <c r="F29" s="45">
        <f t="shared" si="0"/>
        <v>100</v>
      </c>
      <c r="G29" s="50"/>
      <c r="H29" s="51"/>
      <c r="I29" s="52"/>
    </row>
    <row r="30" spans="1:9" ht="132.75" hidden="1" x14ac:dyDescent="0.25">
      <c r="A30" s="53" t="s">
        <v>39</v>
      </c>
      <c r="B30" s="54" t="s">
        <v>15</v>
      </c>
      <c r="C30" s="55" t="s">
        <v>40</v>
      </c>
      <c r="D30" s="44">
        <v>859311.92</v>
      </c>
      <c r="E30" s="44">
        <v>859311.92</v>
      </c>
      <c r="F30" s="45">
        <f t="shared" si="0"/>
        <v>100</v>
      </c>
      <c r="G30" s="50"/>
      <c r="H30" s="51"/>
      <c r="I30" s="52"/>
    </row>
    <row r="31" spans="1:9" ht="132.75" hidden="1" x14ac:dyDescent="0.25">
      <c r="A31" s="53" t="s">
        <v>41</v>
      </c>
      <c r="B31" s="54" t="s">
        <v>15</v>
      </c>
      <c r="C31" s="55" t="s">
        <v>42</v>
      </c>
      <c r="D31" s="44">
        <v>-90744.3</v>
      </c>
      <c r="E31" s="44">
        <v>-90744.3</v>
      </c>
      <c r="F31" s="45">
        <f t="shared" si="0"/>
        <v>100</v>
      </c>
      <c r="G31" s="50"/>
      <c r="H31" s="51"/>
      <c r="I31" s="52"/>
    </row>
    <row r="32" spans="1:9" x14ac:dyDescent="0.25">
      <c r="A32" s="53" t="s">
        <v>43</v>
      </c>
      <c r="B32" s="54" t="s">
        <v>15</v>
      </c>
      <c r="C32" s="55" t="s">
        <v>44</v>
      </c>
      <c r="D32" s="44">
        <f>D33+D35</f>
        <v>1380</v>
      </c>
      <c r="E32" s="44">
        <f>E33+E35</f>
        <v>1121</v>
      </c>
      <c r="F32" s="45">
        <f t="shared" si="0"/>
        <v>81.231884057971016</v>
      </c>
      <c r="G32" s="50">
        <f>G33+G35</f>
        <v>1380</v>
      </c>
      <c r="H32" s="50">
        <f t="shared" ref="H32:I32" si="3">H33+H35</f>
        <v>1380</v>
      </c>
      <c r="I32" s="50">
        <f t="shared" si="3"/>
        <v>1390</v>
      </c>
    </row>
    <row r="33" spans="1:9" ht="27" customHeight="1" x14ac:dyDescent="0.25">
      <c r="A33" s="53" t="s">
        <v>45</v>
      </c>
      <c r="B33" s="54" t="s">
        <v>15</v>
      </c>
      <c r="C33" s="55" t="s">
        <v>46</v>
      </c>
      <c r="D33" s="44">
        <v>180</v>
      </c>
      <c r="E33" s="44">
        <v>180</v>
      </c>
      <c r="F33" s="45">
        <f t="shared" si="0"/>
        <v>100</v>
      </c>
      <c r="G33" s="50">
        <v>180</v>
      </c>
      <c r="H33" s="51">
        <v>180</v>
      </c>
      <c r="I33" s="52">
        <v>190</v>
      </c>
    </row>
    <row r="34" spans="1:9" ht="84.75" hidden="1" x14ac:dyDescent="0.25">
      <c r="A34" s="53" t="s">
        <v>47</v>
      </c>
      <c r="B34" s="54" t="s">
        <v>15</v>
      </c>
      <c r="C34" s="55" t="s">
        <v>48</v>
      </c>
      <c r="D34" s="44">
        <v>370000</v>
      </c>
      <c r="E34" s="44">
        <v>370000</v>
      </c>
      <c r="F34" s="45">
        <f t="shared" si="0"/>
        <v>100</v>
      </c>
      <c r="G34" s="50"/>
      <c r="H34" s="51"/>
      <c r="I34" s="52"/>
    </row>
    <row r="35" spans="1:9" x14ac:dyDescent="0.25">
      <c r="A35" s="53" t="s">
        <v>49</v>
      </c>
      <c r="B35" s="54" t="s">
        <v>15</v>
      </c>
      <c r="C35" s="55" t="s">
        <v>50</v>
      </c>
      <c r="D35" s="44">
        <v>1200</v>
      </c>
      <c r="E35" s="44">
        <v>941</v>
      </c>
      <c r="F35" s="45">
        <f t="shared" si="0"/>
        <v>78.416666666666671</v>
      </c>
      <c r="G35" s="50">
        <v>1200</v>
      </c>
      <c r="H35" s="51">
        <v>1200</v>
      </c>
      <c r="I35" s="52">
        <v>1200</v>
      </c>
    </row>
    <row r="36" spans="1:9" ht="24.75" hidden="1" x14ac:dyDescent="0.25">
      <c r="A36" s="53" t="s">
        <v>51</v>
      </c>
      <c r="B36" s="54" t="s">
        <v>15</v>
      </c>
      <c r="C36" s="55" t="s">
        <v>52</v>
      </c>
      <c r="D36" s="44">
        <v>1550000</v>
      </c>
      <c r="E36" s="44">
        <v>1550000</v>
      </c>
      <c r="F36" s="45">
        <f t="shared" si="0"/>
        <v>100</v>
      </c>
      <c r="G36" s="50"/>
      <c r="H36" s="51"/>
      <c r="I36" s="52"/>
    </row>
    <row r="37" spans="1:9" ht="60.75" hidden="1" x14ac:dyDescent="0.25">
      <c r="A37" s="53" t="s">
        <v>53</v>
      </c>
      <c r="B37" s="54" t="s">
        <v>15</v>
      </c>
      <c r="C37" s="55" t="s">
        <v>54</v>
      </c>
      <c r="D37" s="44">
        <v>1550000</v>
      </c>
      <c r="E37" s="44">
        <v>1550000</v>
      </c>
      <c r="F37" s="45">
        <f t="shared" si="0"/>
        <v>100</v>
      </c>
      <c r="G37" s="50"/>
      <c r="H37" s="51"/>
      <c r="I37" s="52"/>
    </row>
    <row r="38" spans="1:9" ht="24.75" hidden="1" x14ac:dyDescent="0.25">
      <c r="A38" s="53" t="s">
        <v>55</v>
      </c>
      <c r="B38" s="54" t="s">
        <v>15</v>
      </c>
      <c r="C38" s="55" t="s">
        <v>56</v>
      </c>
      <c r="D38" s="44">
        <v>950000</v>
      </c>
      <c r="E38" s="44">
        <v>950000</v>
      </c>
      <c r="F38" s="45">
        <f t="shared" si="0"/>
        <v>100</v>
      </c>
      <c r="G38" s="50"/>
      <c r="H38" s="51"/>
      <c r="I38" s="52"/>
    </row>
    <row r="39" spans="1:9" ht="72.75" hidden="1" x14ac:dyDescent="0.25">
      <c r="A39" s="53" t="s">
        <v>57</v>
      </c>
      <c r="B39" s="54" t="s">
        <v>15</v>
      </c>
      <c r="C39" s="55" t="s">
        <v>58</v>
      </c>
      <c r="D39" s="44">
        <v>950000</v>
      </c>
      <c r="E39" s="44">
        <v>950000</v>
      </c>
      <c r="F39" s="45">
        <f t="shared" si="0"/>
        <v>100</v>
      </c>
      <c r="G39" s="50"/>
      <c r="H39" s="51"/>
      <c r="I39" s="52"/>
    </row>
    <row r="40" spans="1:9" ht="46.5" customHeight="1" x14ac:dyDescent="0.25">
      <c r="A40" s="53" t="s">
        <v>59</v>
      </c>
      <c r="B40" s="54" t="s">
        <v>15</v>
      </c>
      <c r="C40" s="55" t="s">
        <v>60</v>
      </c>
      <c r="D40" s="44">
        <v>0</v>
      </c>
      <c r="E40" s="44">
        <f>E42</f>
        <v>2</v>
      </c>
      <c r="F40" s="45" t="s">
        <v>17</v>
      </c>
      <c r="G40" s="50">
        <v>0</v>
      </c>
      <c r="H40" s="51">
        <v>0</v>
      </c>
      <c r="I40" s="52">
        <v>0</v>
      </c>
    </row>
    <row r="41" spans="1:9" ht="84.75" hidden="1" x14ac:dyDescent="0.25">
      <c r="A41" s="53" t="s">
        <v>61</v>
      </c>
      <c r="B41" s="54" t="s">
        <v>15</v>
      </c>
      <c r="C41" s="55" t="s">
        <v>62</v>
      </c>
      <c r="D41" s="44">
        <v>1830</v>
      </c>
      <c r="E41" s="44">
        <v>1830</v>
      </c>
      <c r="F41" s="45">
        <f t="shared" si="0"/>
        <v>100</v>
      </c>
      <c r="G41" s="50"/>
      <c r="H41" s="51"/>
      <c r="I41" s="52"/>
    </row>
    <row r="42" spans="1:9" ht="30.75" customHeight="1" x14ac:dyDescent="0.25">
      <c r="A42" s="53" t="s">
        <v>63</v>
      </c>
      <c r="B42" s="54" t="s">
        <v>15</v>
      </c>
      <c r="C42" s="55" t="s">
        <v>64</v>
      </c>
      <c r="D42" s="44">
        <v>0</v>
      </c>
      <c r="E42" s="44">
        <v>2</v>
      </c>
      <c r="F42" s="45">
        <v>0</v>
      </c>
      <c r="G42" s="50">
        <v>0</v>
      </c>
      <c r="H42" s="51">
        <v>0</v>
      </c>
      <c r="I42" s="52">
        <v>0</v>
      </c>
    </row>
    <row r="43" spans="1:9" ht="30.75" customHeight="1" x14ac:dyDescent="0.25">
      <c r="A43" s="53" t="s">
        <v>65</v>
      </c>
      <c r="B43" s="54" t="s">
        <v>15</v>
      </c>
      <c r="C43" s="55" t="s">
        <v>66</v>
      </c>
      <c r="D43" s="44">
        <v>0</v>
      </c>
      <c r="E43" s="44">
        <f>E44</f>
        <v>9</v>
      </c>
      <c r="F43" s="45"/>
      <c r="G43" s="50">
        <v>0</v>
      </c>
      <c r="H43" s="51">
        <v>0</v>
      </c>
      <c r="I43" s="52">
        <v>0</v>
      </c>
    </row>
    <row r="44" spans="1:9" ht="36.75" customHeight="1" x14ac:dyDescent="0.25">
      <c r="A44" s="53" t="s">
        <v>67</v>
      </c>
      <c r="B44" s="54" t="s">
        <v>15</v>
      </c>
      <c r="C44" s="55" t="s">
        <v>135</v>
      </c>
      <c r="D44" s="44">
        <v>0</v>
      </c>
      <c r="E44" s="44">
        <v>9</v>
      </c>
      <c r="F44" s="45">
        <v>0</v>
      </c>
      <c r="G44" s="50">
        <v>0</v>
      </c>
      <c r="H44" s="51">
        <v>0</v>
      </c>
      <c r="I44" s="52">
        <v>0</v>
      </c>
    </row>
    <row r="45" spans="1:9" ht="34.5" hidden="1" customHeight="1" x14ac:dyDescent="0.25">
      <c r="A45" s="53" t="s">
        <v>136</v>
      </c>
      <c r="B45" s="54"/>
      <c r="C45" s="55" t="s">
        <v>137</v>
      </c>
      <c r="D45" s="44"/>
      <c r="E45" s="44"/>
      <c r="F45" s="45"/>
      <c r="G45" s="50"/>
      <c r="H45" s="51"/>
      <c r="I45" s="52"/>
    </row>
    <row r="46" spans="1:9" ht="24.75" x14ac:dyDescent="0.25">
      <c r="A46" s="53" t="s">
        <v>68</v>
      </c>
      <c r="B46" s="54" t="s">
        <v>15</v>
      </c>
      <c r="C46" s="55" t="s">
        <v>69</v>
      </c>
      <c r="D46" s="44">
        <f>D48+D53+D57</f>
        <v>13014.4</v>
      </c>
      <c r="E46" s="44">
        <f>E48+E53+E57+E62+E64+E65</f>
        <v>16616</v>
      </c>
      <c r="F46" s="45">
        <f t="shared" si="0"/>
        <v>127.67396115072535</v>
      </c>
      <c r="G46" s="50">
        <f>G48+G53+G57</f>
        <v>16795</v>
      </c>
      <c r="H46" s="50">
        <f t="shared" ref="H46:I46" si="4">H48+H53+H57</f>
        <v>13116.8</v>
      </c>
      <c r="I46" s="50">
        <f t="shared" si="4"/>
        <v>12579.4</v>
      </c>
    </row>
    <row r="47" spans="1:9" ht="72.75" hidden="1" x14ac:dyDescent="0.25">
      <c r="A47" s="53" t="s">
        <v>70</v>
      </c>
      <c r="B47" s="54" t="s">
        <v>15</v>
      </c>
      <c r="C47" s="55" t="s">
        <v>71</v>
      </c>
      <c r="D47" s="44">
        <v>11665763.27</v>
      </c>
      <c r="E47" s="44">
        <v>11665763.27</v>
      </c>
      <c r="F47" s="45">
        <f t="shared" si="0"/>
        <v>100</v>
      </c>
      <c r="G47" s="50"/>
      <c r="H47" s="51"/>
      <c r="I47" s="52"/>
    </row>
    <row r="48" spans="1:9" ht="36.75" x14ac:dyDescent="0.25">
      <c r="A48" s="53" t="s">
        <v>72</v>
      </c>
      <c r="B48" s="54" t="s">
        <v>15</v>
      </c>
      <c r="C48" s="55" t="s">
        <v>73</v>
      </c>
      <c r="D48" s="44">
        <f>D49+D51</f>
        <v>12308.5</v>
      </c>
      <c r="E48" s="44">
        <f>E49+E51</f>
        <v>14887.2</v>
      </c>
      <c r="F48" s="45">
        <f t="shared" si="0"/>
        <v>120.95056261932811</v>
      </c>
      <c r="G48" s="50">
        <f>G49</f>
        <v>16063.3</v>
      </c>
      <c r="H48" s="50">
        <f t="shared" ref="H48:I48" si="5">H49</f>
        <v>12378.3</v>
      </c>
      <c r="I48" s="50">
        <f t="shared" si="5"/>
        <v>12030.4</v>
      </c>
    </row>
    <row r="49" spans="1:9" ht="24.75" x14ac:dyDescent="0.25">
      <c r="A49" s="53" t="s">
        <v>74</v>
      </c>
      <c r="B49" s="54" t="s">
        <v>15</v>
      </c>
      <c r="C49" s="55" t="s">
        <v>124</v>
      </c>
      <c r="D49" s="44">
        <v>12308.5</v>
      </c>
      <c r="E49" s="44">
        <v>14887.2</v>
      </c>
      <c r="F49" s="45">
        <f t="shared" si="0"/>
        <v>120.95056261932811</v>
      </c>
      <c r="G49" s="50">
        <v>16063.3</v>
      </c>
      <c r="H49" s="56">
        <v>12378.3</v>
      </c>
      <c r="I49" s="57">
        <v>12030.4</v>
      </c>
    </row>
    <row r="50" spans="1:9" ht="48.75" hidden="1" x14ac:dyDescent="0.25">
      <c r="A50" s="53" t="s">
        <v>75</v>
      </c>
      <c r="B50" s="54" t="s">
        <v>15</v>
      </c>
      <c r="C50" s="55" t="s">
        <v>76</v>
      </c>
      <c r="D50" s="44">
        <v>4437000</v>
      </c>
      <c r="E50" s="44">
        <v>4437000</v>
      </c>
      <c r="F50" s="45">
        <f t="shared" si="0"/>
        <v>100</v>
      </c>
      <c r="G50" s="50"/>
      <c r="H50" s="51"/>
      <c r="I50" s="52"/>
    </row>
    <row r="51" spans="1:9" ht="60.75" hidden="1" x14ac:dyDescent="0.25">
      <c r="A51" s="53" t="s">
        <v>77</v>
      </c>
      <c r="B51" s="54" t="s">
        <v>15</v>
      </c>
      <c r="C51" s="55" t="s">
        <v>78</v>
      </c>
      <c r="D51" s="44">
        <v>0</v>
      </c>
      <c r="E51" s="44">
        <v>0</v>
      </c>
      <c r="F51" s="45" t="s">
        <v>17</v>
      </c>
      <c r="G51" s="50">
        <v>0</v>
      </c>
      <c r="H51" s="51">
        <v>0</v>
      </c>
      <c r="I51" s="52">
        <v>0</v>
      </c>
    </row>
    <row r="52" spans="1:9" ht="72.75" hidden="1" x14ac:dyDescent="0.25">
      <c r="A52" s="53" t="s">
        <v>79</v>
      </c>
      <c r="B52" s="54" t="s">
        <v>15</v>
      </c>
      <c r="C52" s="55" t="s">
        <v>80</v>
      </c>
      <c r="D52" s="44">
        <v>5608000</v>
      </c>
      <c r="E52" s="44">
        <v>5608000</v>
      </c>
      <c r="F52" s="45">
        <f t="shared" si="0"/>
        <v>100</v>
      </c>
      <c r="G52" s="50"/>
      <c r="H52" s="51"/>
      <c r="I52" s="52"/>
    </row>
    <row r="53" spans="1:9" ht="48.75" x14ac:dyDescent="0.25">
      <c r="A53" s="53" t="s">
        <v>81</v>
      </c>
      <c r="B53" s="54" t="s">
        <v>15</v>
      </c>
      <c r="C53" s="55" t="s">
        <v>82</v>
      </c>
      <c r="D53" s="44">
        <f>D55</f>
        <v>482.4</v>
      </c>
      <c r="E53" s="44">
        <v>482.4</v>
      </c>
      <c r="F53" s="45">
        <f t="shared" si="0"/>
        <v>100</v>
      </c>
      <c r="G53" s="50">
        <f>G55</f>
        <v>482.5</v>
      </c>
      <c r="H53" s="56">
        <f>H55</f>
        <v>482.5</v>
      </c>
      <c r="I53" s="57">
        <f>I55</f>
        <v>482.5</v>
      </c>
    </row>
    <row r="54" spans="1:9" ht="108.75" hidden="1" x14ac:dyDescent="0.25">
      <c r="A54" s="53" t="s">
        <v>83</v>
      </c>
      <c r="B54" s="54" t="s">
        <v>15</v>
      </c>
      <c r="C54" s="55" t="s">
        <v>84</v>
      </c>
      <c r="D54" s="44">
        <v>564001.12</v>
      </c>
      <c r="E54" s="44">
        <v>564001.12</v>
      </c>
      <c r="F54" s="45">
        <f t="shared" si="0"/>
        <v>100</v>
      </c>
      <c r="G54" s="50"/>
      <c r="H54" s="56"/>
      <c r="I54" s="57"/>
    </row>
    <row r="55" spans="1:9" x14ac:dyDescent="0.25">
      <c r="A55" s="53" t="s">
        <v>85</v>
      </c>
      <c r="B55" s="54" t="s">
        <v>15</v>
      </c>
      <c r="C55" s="55" t="s">
        <v>86</v>
      </c>
      <c r="D55" s="44">
        <v>482.4</v>
      </c>
      <c r="E55" s="44">
        <v>482.4</v>
      </c>
      <c r="F55" s="45">
        <f t="shared" si="0"/>
        <v>100</v>
      </c>
      <c r="G55" s="50">
        <v>482.5</v>
      </c>
      <c r="H55" s="56">
        <v>482.5</v>
      </c>
      <c r="I55" s="57">
        <v>482.5</v>
      </c>
    </row>
    <row r="56" spans="1:9" ht="36.75" hidden="1" x14ac:dyDescent="0.25">
      <c r="A56" s="53" t="s">
        <v>87</v>
      </c>
      <c r="B56" s="54" t="s">
        <v>15</v>
      </c>
      <c r="C56" s="55" t="s">
        <v>88</v>
      </c>
      <c r="D56" s="44">
        <v>911162.15</v>
      </c>
      <c r="E56" s="44">
        <v>911162.15</v>
      </c>
      <c r="F56" s="45">
        <f t="shared" si="0"/>
        <v>100</v>
      </c>
      <c r="G56" s="50"/>
      <c r="H56" s="56"/>
      <c r="I56" s="57"/>
    </row>
    <row r="57" spans="1:9" ht="36.75" x14ac:dyDescent="0.25">
      <c r="A57" s="53" t="s">
        <v>89</v>
      </c>
      <c r="B57" s="54" t="s">
        <v>15</v>
      </c>
      <c r="C57" s="55" t="s">
        <v>90</v>
      </c>
      <c r="D57" s="44">
        <f>D58+D60</f>
        <v>223.5</v>
      </c>
      <c r="E57" s="44">
        <f>E58+E60</f>
        <v>239.39999999999998</v>
      </c>
      <c r="F57" s="45">
        <f t="shared" si="0"/>
        <v>107.11409395973153</v>
      </c>
      <c r="G57" s="50">
        <f>G58+G60</f>
        <v>249.2</v>
      </c>
      <c r="H57" s="50">
        <f t="shared" ref="H57:I57" si="6">H58+H60</f>
        <v>256</v>
      </c>
      <c r="I57" s="50">
        <f t="shared" si="6"/>
        <v>66.5</v>
      </c>
    </row>
    <row r="58" spans="1:9" ht="34.5" customHeight="1" x14ac:dyDescent="0.25">
      <c r="A58" s="53" t="s">
        <v>91</v>
      </c>
      <c r="B58" s="54" t="s">
        <v>15</v>
      </c>
      <c r="C58" s="55" t="s">
        <v>92</v>
      </c>
      <c r="D58" s="44">
        <v>49.8</v>
      </c>
      <c r="E58" s="44">
        <v>65.7</v>
      </c>
      <c r="F58" s="45">
        <f t="shared" si="0"/>
        <v>131.92771084337349</v>
      </c>
      <c r="G58" s="50">
        <v>66.5</v>
      </c>
      <c r="H58" s="56">
        <v>66.5</v>
      </c>
      <c r="I58" s="57">
        <v>66.5</v>
      </c>
    </row>
    <row r="59" spans="1:9" ht="60.75" hidden="1" x14ac:dyDescent="0.25">
      <c r="A59" s="53" t="s">
        <v>93</v>
      </c>
      <c r="B59" s="54" t="s">
        <v>15</v>
      </c>
      <c r="C59" s="55" t="s">
        <v>94</v>
      </c>
      <c r="D59" s="44">
        <v>34300</v>
      </c>
      <c r="E59" s="44">
        <v>34300</v>
      </c>
      <c r="F59" s="45">
        <f t="shared" si="0"/>
        <v>100</v>
      </c>
      <c r="G59" s="50"/>
      <c r="H59" s="56"/>
      <c r="I59" s="57"/>
    </row>
    <row r="60" spans="1:9" ht="45.75" customHeight="1" x14ac:dyDescent="0.25">
      <c r="A60" s="53" t="s">
        <v>95</v>
      </c>
      <c r="B60" s="54" t="s">
        <v>15</v>
      </c>
      <c r="C60" s="55" t="s">
        <v>96</v>
      </c>
      <c r="D60" s="44">
        <v>173.7</v>
      </c>
      <c r="E60" s="44">
        <v>173.7</v>
      </c>
      <c r="F60" s="45">
        <f t="shared" si="0"/>
        <v>100</v>
      </c>
      <c r="G60" s="50">
        <v>182.7</v>
      </c>
      <c r="H60" s="56">
        <v>189.5</v>
      </c>
      <c r="I60" s="57">
        <v>0</v>
      </c>
    </row>
    <row r="61" spans="1:9" ht="73.5" hidden="1" thickBot="1" x14ac:dyDescent="0.3">
      <c r="A61" s="58" t="s">
        <v>97</v>
      </c>
      <c r="B61" s="59" t="s">
        <v>15</v>
      </c>
      <c r="C61" s="60" t="s">
        <v>98</v>
      </c>
      <c r="D61" s="44">
        <v>125600</v>
      </c>
      <c r="E61" s="44">
        <v>134100</v>
      </c>
      <c r="F61" s="45">
        <f t="shared" si="0"/>
        <v>106.76751592356688</v>
      </c>
      <c r="G61" s="61"/>
      <c r="H61" s="32"/>
      <c r="I61" s="62"/>
    </row>
    <row r="62" spans="1:9" ht="15.75" hidden="1" customHeight="1" x14ac:dyDescent="0.25">
      <c r="A62" s="53" t="s">
        <v>125</v>
      </c>
      <c r="B62" s="63"/>
      <c r="C62" s="64" t="s">
        <v>127</v>
      </c>
      <c r="D62" s="44">
        <f>D63</f>
        <v>0</v>
      </c>
      <c r="E62" s="44">
        <f>E63</f>
        <v>0</v>
      </c>
      <c r="F62" s="45" t="s">
        <v>17</v>
      </c>
      <c r="G62" s="65"/>
      <c r="H62" s="66"/>
      <c r="I62" s="67"/>
    </row>
    <row r="63" spans="1:9" ht="26.25" hidden="1" customHeight="1" x14ac:dyDescent="0.25">
      <c r="A63" s="53" t="s">
        <v>126</v>
      </c>
      <c r="B63" s="68"/>
      <c r="C63" s="69" t="s">
        <v>128</v>
      </c>
      <c r="D63" s="70">
        <v>0</v>
      </c>
      <c r="E63" s="71">
        <v>0</v>
      </c>
      <c r="F63" s="72" t="s">
        <v>17</v>
      </c>
      <c r="G63" s="73"/>
      <c r="H63" s="74"/>
      <c r="I63" s="75"/>
    </row>
    <row r="64" spans="1:9" ht="36.75" hidden="1" x14ac:dyDescent="0.25">
      <c r="A64" s="53" t="s">
        <v>129</v>
      </c>
      <c r="B64" s="33"/>
      <c r="C64" s="76" t="s">
        <v>130</v>
      </c>
      <c r="D64" s="77">
        <v>0</v>
      </c>
      <c r="E64" s="77">
        <v>0</v>
      </c>
      <c r="F64" s="78" t="s">
        <v>17</v>
      </c>
      <c r="G64" s="67"/>
      <c r="H64" s="67"/>
      <c r="I64" s="67"/>
    </row>
    <row r="65" spans="1:9" ht="39.75" customHeight="1" x14ac:dyDescent="0.25">
      <c r="A65" s="53" t="s">
        <v>133</v>
      </c>
      <c r="B65" s="33"/>
      <c r="C65" s="76" t="s">
        <v>134</v>
      </c>
      <c r="D65" s="77">
        <v>0</v>
      </c>
      <c r="E65" s="77">
        <v>1007</v>
      </c>
      <c r="F65" s="78" t="s">
        <v>17</v>
      </c>
      <c r="G65" s="67"/>
      <c r="H65" s="67"/>
      <c r="I65" s="67"/>
    </row>
  </sheetData>
  <mergeCells count="14">
    <mergeCell ref="G15:G16"/>
    <mergeCell ref="H15:H16"/>
    <mergeCell ref="I15:I16"/>
    <mergeCell ref="B1:C2"/>
    <mergeCell ref="B6:C6"/>
    <mergeCell ref="B7:C7"/>
    <mergeCell ref="B15:B16"/>
    <mergeCell ref="C15:C16"/>
    <mergeCell ref="D15:D16"/>
    <mergeCell ref="F15:F16"/>
    <mergeCell ref="A14:F14"/>
    <mergeCell ref="A13:F13"/>
    <mergeCell ref="A15:A16"/>
    <mergeCell ref="E15:E16"/>
  </mergeCells>
  <pageMargins left="0.78749999999999998" right="0.39374999999999999" top="0.59027779999999996" bottom="0.39374999999999999" header="0" footer="0"/>
  <pageSetup paperSize="9" scale="65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0"/>
  <sheetViews>
    <sheetView zoomScaleNormal="100" workbookViewId="0">
      <selection activeCell="G11" sqref="G11"/>
    </sheetView>
  </sheetViews>
  <sheetFormatPr defaultRowHeight="15" x14ac:dyDescent="0.25"/>
  <cols>
    <col min="1" max="1" width="29.5703125" style="1" customWidth="1"/>
    <col min="2" max="2" width="11.7109375" style="114" customWidth="1"/>
    <col min="3" max="3" width="12" style="1" customWidth="1"/>
    <col min="4" max="4" width="11.7109375" style="1" customWidth="1"/>
    <col min="5" max="5" width="10.140625" style="1" customWidth="1"/>
    <col min="6" max="6" width="9.85546875" style="1" customWidth="1"/>
    <col min="7" max="7" width="12" style="1" customWidth="1"/>
    <col min="8" max="8" width="11.85546875" style="1" customWidth="1"/>
    <col min="9" max="9" width="14.28515625" style="1" customWidth="1"/>
    <col min="10" max="10" width="14.7109375" style="1" customWidth="1"/>
    <col min="11" max="11" width="13.28515625" style="1" customWidth="1"/>
    <col min="12" max="12" width="12.7109375" style="1" customWidth="1"/>
    <col min="13" max="13" width="15.42578125" style="1" customWidth="1"/>
    <col min="14" max="14" width="13.28515625" style="1" customWidth="1"/>
    <col min="15" max="15" width="13.85546875" style="1" hidden="1" customWidth="1"/>
    <col min="16" max="16" width="53.42578125" style="1" hidden="1" customWidth="1"/>
    <col min="17" max="17" width="7.85546875" style="1" hidden="1" customWidth="1"/>
    <col min="18" max="18" width="34.140625" style="1" hidden="1" customWidth="1"/>
    <col min="19" max="20" width="15.5703125" style="1" hidden="1" customWidth="1"/>
    <col min="21" max="21" width="13.42578125" style="1" hidden="1" customWidth="1"/>
    <col min="22" max="22" width="14.42578125" style="1" hidden="1" customWidth="1"/>
    <col min="23" max="23" width="14.85546875" style="1" hidden="1" customWidth="1"/>
    <col min="24" max="24" width="13.7109375" style="1" hidden="1" customWidth="1"/>
    <col min="25" max="25" width="13.85546875" style="1" hidden="1" customWidth="1"/>
    <col min="26" max="26" width="13.28515625" style="1" hidden="1" customWidth="1"/>
    <col min="27" max="27" width="13.85546875" style="1" hidden="1" customWidth="1"/>
    <col min="28" max="29" width="14.7109375" style="1" hidden="1" customWidth="1"/>
    <col min="30" max="30" width="13.42578125" style="1" customWidth="1"/>
    <col min="31" max="31" width="12.5703125" style="1" customWidth="1"/>
    <col min="32" max="32" width="14" style="1" customWidth="1"/>
    <col min="33" max="33" width="13.140625" style="1" customWidth="1"/>
    <col min="34" max="34" width="13.85546875" style="1" customWidth="1"/>
    <col min="35" max="35" width="17.140625" style="1" customWidth="1"/>
    <col min="36" max="36" width="13.42578125" style="1" customWidth="1"/>
    <col min="37" max="16384" width="9.140625" style="1"/>
  </cols>
  <sheetData>
    <row r="1" spans="1:33" ht="7.5" customHeight="1" x14ac:dyDescent="0.25">
      <c r="A1" s="25"/>
      <c r="B1" s="10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4"/>
      <c r="X1" s="4"/>
      <c r="Y1" s="4"/>
      <c r="Z1" s="4"/>
      <c r="AA1" s="4"/>
      <c r="AB1" s="4"/>
      <c r="AC1" s="4"/>
      <c r="AD1" s="4"/>
      <c r="AE1" s="4"/>
      <c r="AF1" s="4"/>
      <c r="AG1" s="5"/>
    </row>
    <row r="2" spans="1:33" ht="14.1" customHeight="1" x14ac:dyDescent="0.25">
      <c r="A2" s="2"/>
      <c r="B2" s="108"/>
      <c r="C2" s="14"/>
      <c r="D2" s="14"/>
      <c r="E2" s="14"/>
      <c r="F2" s="14"/>
      <c r="G2" s="14"/>
      <c r="H2" s="14"/>
      <c r="I2" s="14"/>
      <c r="J2" s="14"/>
      <c r="K2" s="14"/>
      <c r="L2" s="14"/>
      <c r="M2" s="11"/>
      <c r="N2" s="11"/>
      <c r="O2" s="137"/>
      <c r="P2" s="138"/>
      <c r="Q2" s="138"/>
      <c r="R2" s="11"/>
      <c r="S2" s="11"/>
      <c r="T2" s="11"/>
      <c r="U2" s="139"/>
      <c r="V2" s="140"/>
      <c r="W2" s="4"/>
      <c r="X2" s="4"/>
      <c r="Y2" s="4"/>
      <c r="Z2" s="4"/>
      <c r="AA2" s="4"/>
      <c r="AB2" s="4"/>
      <c r="AC2" s="4"/>
      <c r="AD2" s="4"/>
      <c r="AE2" s="4"/>
      <c r="AF2" s="4"/>
      <c r="AG2" s="5"/>
    </row>
    <row r="3" spans="1:33" ht="12.95" customHeight="1" thickBot="1" x14ac:dyDescent="0.3">
      <c r="A3" s="27"/>
      <c r="B3" s="109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29"/>
      <c r="U3" s="29"/>
      <c r="V3" s="29"/>
      <c r="W3" s="30"/>
      <c r="X3" s="30"/>
      <c r="Y3" s="30"/>
      <c r="Z3" s="30"/>
      <c r="AA3" s="30"/>
      <c r="AB3" s="30"/>
      <c r="AC3" s="30"/>
      <c r="AD3" s="30"/>
      <c r="AE3" s="30"/>
      <c r="AF3" s="4"/>
      <c r="AG3" s="5"/>
    </row>
    <row r="4" spans="1:33" hidden="1" x14ac:dyDescent="0.25">
      <c r="A4" s="11"/>
      <c r="B4" s="110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4" t="s">
        <v>99</v>
      </c>
      <c r="AG4" s="5"/>
    </row>
    <row r="5" spans="1:33" ht="53.25" customHeight="1" thickBot="1" x14ac:dyDescent="0.3">
      <c r="A5" s="79" t="s">
        <v>119</v>
      </c>
      <c r="B5" s="111" t="s">
        <v>120</v>
      </c>
      <c r="C5" s="81" t="s">
        <v>162</v>
      </c>
      <c r="D5" s="80" t="s">
        <v>163</v>
      </c>
      <c r="E5" s="80" t="s">
        <v>121</v>
      </c>
      <c r="F5" s="82" t="s">
        <v>131</v>
      </c>
      <c r="G5" s="83" t="s">
        <v>132</v>
      </c>
      <c r="H5" s="84" t="s">
        <v>164</v>
      </c>
    </row>
    <row r="6" spans="1:33" ht="15.75" thickBot="1" x14ac:dyDescent="0.3">
      <c r="A6" s="85">
        <v>1</v>
      </c>
      <c r="B6" s="112">
        <v>2</v>
      </c>
      <c r="C6" s="86">
        <v>3</v>
      </c>
      <c r="D6" s="86">
        <v>4</v>
      </c>
      <c r="E6" s="87" t="s">
        <v>138</v>
      </c>
      <c r="F6" s="88">
        <v>6</v>
      </c>
      <c r="G6" s="89">
        <v>7</v>
      </c>
      <c r="H6" s="90">
        <v>8</v>
      </c>
    </row>
    <row r="7" spans="1:33" ht="15.75" thickBot="1" x14ac:dyDescent="0.3">
      <c r="A7" s="91" t="s">
        <v>100</v>
      </c>
      <c r="B7" s="112" t="s">
        <v>16</v>
      </c>
      <c r="C7" s="102">
        <f>C9+C15+C17+C19+C22+C25+C27+C29</f>
        <v>16509.7</v>
      </c>
      <c r="D7" s="102">
        <f>D9+D15+D17+D19+D22+D25+D27+D29</f>
        <v>24824.5</v>
      </c>
      <c r="E7" s="115">
        <f>D7/C7*100</f>
        <v>150.3631198628685</v>
      </c>
      <c r="F7" s="94">
        <f>F9+F15+F17+F19+F22+F25+F27+F29</f>
        <v>21287.000000000004</v>
      </c>
      <c r="G7" s="94">
        <f t="shared" ref="G7:H7" si="0">G9+G15+G17+G19+G22+G25+G27+G29</f>
        <v>17685.5</v>
      </c>
      <c r="H7" s="94">
        <f t="shared" si="0"/>
        <v>17248.8</v>
      </c>
    </row>
    <row r="8" spans="1:33" ht="15.75" thickBot="1" x14ac:dyDescent="0.3">
      <c r="A8" s="96" t="s">
        <v>18</v>
      </c>
      <c r="B8" s="113"/>
      <c r="C8" s="97"/>
      <c r="D8" s="97"/>
      <c r="E8" s="115"/>
      <c r="F8" s="98"/>
      <c r="G8" s="99"/>
      <c r="H8" s="100"/>
    </row>
    <row r="9" spans="1:33" ht="23.25" thickBot="1" x14ac:dyDescent="0.3">
      <c r="A9" s="101" t="s">
        <v>101</v>
      </c>
      <c r="B9" s="113" t="s">
        <v>143</v>
      </c>
      <c r="C9" s="102">
        <f>C10+C11+C13+C14</f>
        <v>8392.3000000000011</v>
      </c>
      <c r="D9" s="102">
        <f>D10+D11+D13+D14</f>
        <v>11084.7</v>
      </c>
      <c r="E9" s="115">
        <f t="shared" ref="E9:E30" si="1">D9/C9*100</f>
        <v>132.08178925920188</v>
      </c>
      <c r="F9" s="94">
        <f>F10+F11+F13+F14</f>
        <v>9950.1</v>
      </c>
      <c r="G9" s="94">
        <f t="shared" ref="G9:H9" si="2">G10+G11+G13+G14</f>
        <v>8386.7000000000007</v>
      </c>
      <c r="H9" s="94">
        <f t="shared" si="2"/>
        <v>8282</v>
      </c>
    </row>
    <row r="10" spans="1:33" ht="45.75" thickBot="1" x14ac:dyDescent="0.3">
      <c r="A10" s="101" t="s">
        <v>102</v>
      </c>
      <c r="B10" s="113" t="s">
        <v>144</v>
      </c>
      <c r="C10" s="102">
        <v>1618.5</v>
      </c>
      <c r="D10" s="102">
        <v>1643.2</v>
      </c>
      <c r="E10" s="115">
        <f t="shared" si="1"/>
        <v>101.52610441767069</v>
      </c>
      <c r="F10" s="94">
        <v>1672.8</v>
      </c>
      <c r="G10" s="95">
        <v>1533.4</v>
      </c>
      <c r="H10" s="95">
        <v>1483.4</v>
      </c>
    </row>
    <row r="11" spans="1:33" ht="90.75" thickBot="1" x14ac:dyDescent="0.3">
      <c r="A11" s="101" t="s">
        <v>103</v>
      </c>
      <c r="B11" s="113" t="s">
        <v>145</v>
      </c>
      <c r="C11" s="92">
        <v>6772.1</v>
      </c>
      <c r="D11" s="102">
        <v>9440.7999999999993</v>
      </c>
      <c r="E11" s="115">
        <f t="shared" si="1"/>
        <v>139.40727396228644</v>
      </c>
      <c r="F11" s="94">
        <v>8275.6</v>
      </c>
      <c r="G11" s="95">
        <v>6851.6</v>
      </c>
      <c r="H11" s="103">
        <v>6796.9</v>
      </c>
    </row>
    <row r="12" spans="1:33" ht="12.75" hidden="1" customHeight="1" thickBot="1" x14ac:dyDescent="0.3">
      <c r="A12" s="101" t="s">
        <v>139</v>
      </c>
      <c r="B12" s="113" t="s">
        <v>146</v>
      </c>
      <c r="C12" s="92">
        <v>0</v>
      </c>
      <c r="D12" s="92">
        <v>0</v>
      </c>
      <c r="E12" s="115" t="e">
        <f t="shared" si="1"/>
        <v>#DIV/0!</v>
      </c>
      <c r="F12" s="94">
        <v>0</v>
      </c>
      <c r="G12" s="95" t="s">
        <v>140</v>
      </c>
      <c r="H12" s="103" t="s">
        <v>141</v>
      </c>
    </row>
    <row r="13" spans="1:33" ht="15.75" thickBot="1" x14ac:dyDescent="0.3">
      <c r="A13" s="101" t="s">
        <v>104</v>
      </c>
      <c r="B13" s="113" t="s">
        <v>147</v>
      </c>
      <c r="C13" s="92">
        <v>1</v>
      </c>
      <c r="D13" s="92">
        <v>0</v>
      </c>
      <c r="E13" s="115">
        <f t="shared" si="1"/>
        <v>0</v>
      </c>
      <c r="F13" s="94">
        <v>1</v>
      </c>
      <c r="G13" s="95">
        <v>1</v>
      </c>
      <c r="H13" s="103">
        <v>1</v>
      </c>
    </row>
    <row r="14" spans="1:33" ht="23.25" thickBot="1" x14ac:dyDescent="0.3">
      <c r="A14" s="101" t="s">
        <v>105</v>
      </c>
      <c r="B14" s="113" t="s">
        <v>148</v>
      </c>
      <c r="C14" s="92">
        <v>0.7</v>
      </c>
      <c r="D14" s="92">
        <v>0.7</v>
      </c>
      <c r="E14" s="116">
        <f t="shared" si="1"/>
        <v>100</v>
      </c>
      <c r="F14" s="117">
        <v>0.7</v>
      </c>
      <c r="G14" s="95">
        <v>0.7</v>
      </c>
      <c r="H14" s="103">
        <v>0.7</v>
      </c>
    </row>
    <row r="15" spans="1:33" ht="15.75" thickBot="1" x14ac:dyDescent="0.3">
      <c r="A15" s="101" t="s">
        <v>106</v>
      </c>
      <c r="B15" s="113" t="s">
        <v>149</v>
      </c>
      <c r="C15" s="92">
        <f>C16</f>
        <v>173.7</v>
      </c>
      <c r="D15" s="93">
        <f>D16</f>
        <v>173.7</v>
      </c>
      <c r="E15" s="118">
        <f t="shared" si="1"/>
        <v>100</v>
      </c>
      <c r="F15" s="119">
        <f>F16</f>
        <v>182.7</v>
      </c>
      <c r="G15" s="119">
        <f t="shared" ref="G15:H15" si="3">G16</f>
        <v>189.5</v>
      </c>
      <c r="H15" s="119">
        <f t="shared" si="3"/>
        <v>0</v>
      </c>
    </row>
    <row r="16" spans="1:33" ht="23.25" thickBot="1" x14ac:dyDescent="0.3">
      <c r="A16" s="101" t="s">
        <v>107</v>
      </c>
      <c r="B16" s="113" t="s">
        <v>150</v>
      </c>
      <c r="C16" s="92">
        <v>173.7</v>
      </c>
      <c r="D16" s="92">
        <v>173.7</v>
      </c>
      <c r="E16" s="115">
        <f t="shared" si="1"/>
        <v>100</v>
      </c>
      <c r="F16" s="94">
        <v>182.7</v>
      </c>
      <c r="G16" s="95">
        <v>189.5</v>
      </c>
      <c r="H16" s="103">
        <v>0</v>
      </c>
    </row>
    <row r="17" spans="1:8" ht="45.75" thickBot="1" x14ac:dyDescent="0.3">
      <c r="A17" s="101" t="s">
        <v>108</v>
      </c>
      <c r="B17" s="113" t="s">
        <v>151</v>
      </c>
      <c r="C17" s="92">
        <v>50</v>
      </c>
      <c r="D17" s="92">
        <f>D18</f>
        <v>69</v>
      </c>
      <c r="E17" s="115">
        <f t="shared" si="1"/>
        <v>138</v>
      </c>
      <c r="F17" s="94">
        <f>F18</f>
        <v>200</v>
      </c>
      <c r="G17" s="94">
        <f t="shared" ref="G17:H17" si="4">G18</f>
        <v>0</v>
      </c>
      <c r="H17" s="94">
        <f t="shared" si="4"/>
        <v>0</v>
      </c>
    </row>
    <row r="18" spans="1:8" ht="23.25" thickBot="1" x14ac:dyDescent="0.3">
      <c r="A18" s="101" t="s">
        <v>109</v>
      </c>
      <c r="B18" s="113" t="s">
        <v>152</v>
      </c>
      <c r="C18" s="92">
        <v>50</v>
      </c>
      <c r="D18" s="92">
        <v>69</v>
      </c>
      <c r="E18" s="115">
        <f t="shared" si="1"/>
        <v>138</v>
      </c>
      <c r="F18" s="94">
        <v>200</v>
      </c>
      <c r="G18" s="95">
        <v>0</v>
      </c>
      <c r="H18" s="103">
        <v>0</v>
      </c>
    </row>
    <row r="19" spans="1:8" ht="15.75" thickBot="1" x14ac:dyDescent="0.3">
      <c r="A19" s="101" t="s">
        <v>110</v>
      </c>
      <c r="B19" s="113" t="s">
        <v>153</v>
      </c>
      <c r="C19" s="92">
        <f>C20+C21</f>
        <v>1664.3999999999999</v>
      </c>
      <c r="D19" s="102">
        <f>D20+D21</f>
        <v>4313</v>
      </c>
      <c r="E19" s="115">
        <f t="shared" si="1"/>
        <v>259.13242009132421</v>
      </c>
      <c r="F19" s="94">
        <f>F20+F21</f>
        <v>2484.4</v>
      </c>
      <c r="G19" s="94">
        <f t="shared" ref="G19:H19" si="5">G20+G21</f>
        <v>2557.8000000000002</v>
      </c>
      <c r="H19" s="94">
        <f t="shared" si="5"/>
        <v>2644.2000000000003</v>
      </c>
    </row>
    <row r="20" spans="1:8" ht="15.75" thickBot="1" x14ac:dyDescent="0.3">
      <c r="A20" s="101" t="s">
        <v>111</v>
      </c>
      <c r="B20" s="113" t="s">
        <v>154</v>
      </c>
      <c r="C20" s="92">
        <v>49.1</v>
      </c>
      <c r="D20" s="92">
        <v>65</v>
      </c>
      <c r="E20" s="115">
        <f t="shared" si="1"/>
        <v>132.38289205702648</v>
      </c>
      <c r="F20" s="94">
        <v>65.8</v>
      </c>
      <c r="G20" s="95">
        <v>65.8</v>
      </c>
      <c r="H20" s="103">
        <v>65.8</v>
      </c>
    </row>
    <row r="21" spans="1:8" ht="23.25" thickBot="1" x14ac:dyDescent="0.3">
      <c r="A21" s="101" t="s">
        <v>112</v>
      </c>
      <c r="B21" s="113" t="s">
        <v>155</v>
      </c>
      <c r="C21" s="92">
        <v>1615.3</v>
      </c>
      <c r="D21" s="92">
        <v>4248</v>
      </c>
      <c r="E21" s="115">
        <f t="shared" si="1"/>
        <v>262.98520398687549</v>
      </c>
      <c r="F21" s="94">
        <v>2418.6</v>
      </c>
      <c r="G21" s="95">
        <v>2492</v>
      </c>
      <c r="H21" s="103">
        <v>2578.4</v>
      </c>
    </row>
    <row r="22" spans="1:8" ht="23.25" thickBot="1" x14ac:dyDescent="0.3">
      <c r="A22" s="101" t="s">
        <v>113</v>
      </c>
      <c r="B22" s="113" t="s">
        <v>156</v>
      </c>
      <c r="C22" s="102">
        <f>C23+C24</f>
        <v>584</v>
      </c>
      <c r="D22" s="92">
        <f>D23+D24</f>
        <v>2499</v>
      </c>
      <c r="E22" s="115">
        <f t="shared" si="1"/>
        <v>427.91095890410958</v>
      </c>
      <c r="F22" s="94">
        <f>F23+F24</f>
        <v>1585.6</v>
      </c>
      <c r="G22" s="94">
        <f t="shared" ref="G22:H22" si="6">G23+G24</f>
        <v>512.6</v>
      </c>
      <c r="H22" s="94">
        <f t="shared" si="6"/>
        <v>512.6</v>
      </c>
    </row>
    <row r="23" spans="1:8" ht="15.75" thickBot="1" x14ac:dyDescent="0.3">
      <c r="A23" s="101" t="s">
        <v>142</v>
      </c>
      <c r="B23" s="113" t="s">
        <v>157</v>
      </c>
      <c r="C23" s="92">
        <v>81.5</v>
      </c>
      <c r="D23" s="92">
        <v>1696</v>
      </c>
      <c r="E23" s="115">
        <f t="shared" si="1"/>
        <v>2080.9815950920247</v>
      </c>
      <c r="F23" s="94">
        <v>1083</v>
      </c>
      <c r="G23" s="95">
        <v>10</v>
      </c>
      <c r="H23" s="95">
        <v>10</v>
      </c>
    </row>
    <row r="24" spans="1:8" ht="15.75" thickBot="1" x14ac:dyDescent="0.3">
      <c r="A24" s="101" t="s">
        <v>114</v>
      </c>
      <c r="B24" s="113" t="s">
        <v>158</v>
      </c>
      <c r="C24" s="102">
        <v>502.5</v>
      </c>
      <c r="D24" s="92">
        <v>803</v>
      </c>
      <c r="E24" s="115">
        <f t="shared" si="1"/>
        <v>159.80099502487562</v>
      </c>
      <c r="F24" s="94">
        <v>502.6</v>
      </c>
      <c r="G24" s="95">
        <v>502.6</v>
      </c>
      <c r="H24" s="103">
        <v>502.6</v>
      </c>
    </row>
    <row r="25" spans="1:8" ht="15.75" thickBot="1" x14ac:dyDescent="0.3">
      <c r="A25" s="101" t="s">
        <v>115</v>
      </c>
      <c r="B25" s="113" t="s">
        <v>159</v>
      </c>
      <c r="C25" s="92">
        <f>C26</f>
        <v>4078</v>
      </c>
      <c r="D25" s="92">
        <f>D26</f>
        <v>4922</v>
      </c>
      <c r="E25" s="115">
        <f t="shared" si="1"/>
        <v>120.69641981363412</v>
      </c>
      <c r="F25" s="94">
        <f>F26</f>
        <v>4826.5</v>
      </c>
      <c r="G25" s="94">
        <f t="shared" ref="G25:H25" si="7">G26</f>
        <v>3981.2</v>
      </c>
      <c r="H25" s="94">
        <f t="shared" si="7"/>
        <v>3950.7</v>
      </c>
    </row>
    <row r="26" spans="1:8" ht="15.75" thickBot="1" x14ac:dyDescent="0.3">
      <c r="A26" s="101" t="s">
        <v>116</v>
      </c>
      <c r="B26" s="113" t="s">
        <v>160</v>
      </c>
      <c r="C26" s="92">
        <v>4078</v>
      </c>
      <c r="D26" s="92">
        <v>4922</v>
      </c>
      <c r="E26" s="115">
        <f t="shared" si="1"/>
        <v>120.69641981363412</v>
      </c>
      <c r="F26" s="94">
        <v>4826.5</v>
      </c>
      <c r="G26" s="95">
        <v>3981.2</v>
      </c>
      <c r="H26" s="103">
        <v>3950.7</v>
      </c>
    </row>
    <row r="27" spans="1:8" ht="34.5" thickBot="1" x14ac:dyDescent="0.3">
      <c r="A27" s="104" t="s">
        <v>122</v>
      </c>
      <c r="B27" s="113">
        <v>1300</v>
      </c>
      <c r="C27" s="92">
        <f>C28</f>
        <v>0</v>
      </c>
      <c r="D27" s="92">
        <f>D28</f>
        <v>0.5</v>
      </c>
      <c r="E27" s="115"/>
      <c r="F27" s="94">
        <f>F28</f>
        <v>0.5</v>
      </c>
      <c r="G27" s="94">
        <f t="shared" ref="G27:H27" si="8">G28</f>
        <v>0.5</v>
      </c>
      <c r="H27" s="94">
        <f t="shared" si="8"/>
        <v>0.5</v>
      </c>
    </row>
    <row r="28" spans="1:8" ht="34.5" thickBot="1" x14ac:dyDescent="0.3">
      <c r="A28" s="101" t="s">
        <v>123</v>
      </c>
      <c r="B28" s="113">
        <v>1301</v>
      </c>
      <c r="C28" s="92">
        <v>0</v>
      </c>
      <c r="D28" s="92">
        <v>0.5</v>
      </c>
      <c r="E28" s="115"/>
      <c r="F28" s="94">
        <v>0.5</v>
      </c>
      <c r="G28" s="105">
        <v>0.5</v>
      </c>
      <c r="H28" s="106">
        <v>0.5</v>
      </c>
    </row>
    <row r="29" spans="1:8" ht="68.25" thickBot="1" x14ac:dyDescent="0.3">
      <c r="A29" s="101" t="s">
        <v>117</v>
      </c>
      <c r="B29" s="113">
        <v>1400</v>
      </c>
      <c r="C29" s="102">
        <f>C30</f>
        <v>1567.3</v>
      </c>
      <c r="D29" s="92">
        <v>1762.6</v>
      </c>
      <c r="E29" s="115">
        <f t="shared" si="1"/>
        <v>112.46092005359536</v>
      </c>
      <c r="F29" s="94">
        <f>F30</f>
        <v>2057.1999999999998</v>
      </c>
      <c r="G29" s="94">
        <f t="shared" ref="G29:H29" si="9">G30</f>
        <v>2057.1999999999998</v>
      </c>
      <c r="H29" s="94">
        <f t="shared" si="9"/>
        <v>1858.8</v>
      </c>
    </row>
    <row r="30" spans="1:8" ht="23.25" thickBot="1" x14ac:dyDescent="0.3">
      <c r="A30" s="101" t="s">
        <v>118</v>
      </c>
      <c r="B30" s="113">
        <v>1403</v>
      </c>
      <c r="C30" s="102">
        <v>1567.3</v>
      </c>
      <c r="D30" s="92">
        <v>1762.6</v>
      </c>
      <c r="E30" s="115">
        <f t="shared" si="1"/>
        <v>112.46092005359536</v>
      </c>
      <c r="F30" s="94">
        <v>2057.1999999999998</v>
      </c>
      <c r="G30" s="94">
        <v>2057.1999999999998</v>
      </c>
      <c r="H30" s="106">
        <v>1858.8</v>
      </c>
    </row>
  </sheetData>
  <mergeCells count="2">
    <mergeCell ref="O2:Q2"/>
    <mergeCell ref="U2:V2"/>
  </mergeCells>
  <pageMargins left="0.78749999999999998" right="0.59027779999999996" top="0.59027779999999996" bottom="0.39374999999999999" header="0" footer="0"/>
  <pageSetup paperSize="9" scale="58" fitToWidth="2" fitToHeight="0" orientation="portrait" r:id="rId1"/>
  <headerFooter>
    <oddFooter>&amp;R&amp;D&amp; СТР. &amp;P</oddFooter>
    <evenFooter>&amp;R&amp;D&amp; СТР. &amp;P</evenFooter>
  </headerFooter>
  <colBreaks count="1" manualBreakCount="1">
    <brk id="8" max="3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DD8BEA3-D147-4129-9761-1A4FA9D76D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</vt:lpstr>
      <vt:lpstr>Расходы</vt:lpstr>
      <vt:lpstr>Доходы!Заголовки_для_печати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pos3</dc:creator>
  <cp:lastModifiedBy>pos3</cp:lastModifiedBy>
  <cp:lastPrinted>2023-11-13T02:37:46Z</cp:lastPrinted>
  <dcterms:created xsi:type="dcterms:W3CDTF">2018-12-12T06:35:12Z</dcterms:created>
  <dcterms:modified xsi:type="dcterms:W3CDTF">2023-11-15T02:24:10Z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34027_tuzaa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